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Regio I\Batch 2- (8)\Mapandan_Pangasinan_aar2024_AAPSI_APMT\final\AAR\"/>
    </mc:Choice>
  </mc:AlternateContent>
  <xr:revisionPtr revIDLastSave="0" documentId="13_ncr:1_{7E028F8D-AC7F-45D8-9F22-148016423DEB}" xr6:coauthVersionLast="47" xr6:coauthVersionMax="47" xr10:uidLastSave="{00000000-0000-0000-0000-000000000000}"/>
  <bookViews>
    <workbookView xWindow="-120" yWindow="-120" windowWidth="29040" windowHeight="15840" tabRatio="632" xr2:uid="{00000000-000D-0000-FFFF-FFFF00000000}"/>
  </bookViews>
  <sheets>
    <sheet name="4-Position" sheetId="1" r:id="rId1"/>
    <sheet name="5-performance" sheetId="2" r:id="rId2"/>
    <sheet name="6-Equity" sheetId="3" r:id="rId3"/>
    <sheet name="7-Cash Flow" sheetId="4" r:id="rId4"/>
    <sheet name="8-10-SCBAA" sheetId="7" r:id="rId5"/>
  </sheets>
  <definedNames>
    <definedName name="_xlnm.Print_Area" localSheetId="0">'4-Position'!$A$1:$G$45</definedName>
    <definedName name="_xlnm.Print_Area" localSheetId="1">'5-performance'!$A$1:$G$28</definedName>
    <definedName name="_xlnm.Print_Area" localSheetId="2">'6-Equity'!$A$1:$G$19</definedName>
    <definedName name="_xlnm.Print_Area" localSheetId="3">'7-Cash Flow'!$A$1:$E$43</definedName>
    <definedName name="_xlnm.Print_Area" localSheetId="4">'8-10-SCBAA'!$A$1:$J$77</definedName>
    <definedName name="_xlnm.Print_Titles" localSheetId="4">'8-10-SCBAA'!$6:$7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7" l="1"/>
  <c r="J51" i="7"/>
  <c r="J57" i="7"/>
  <c r="J58" i="7"/>
  <c r="H59" i="7"/>
  <c r="H60" i="7"/>
  <c r="H55" i="7"/>
  <c r="H52" i="7"/>
  <c r="H51" i="7"/>
  <c r="H49" i="7"/>
  <c r="H48" i="7"/>
  <c r="H45" i="7"/>
  <c r="H44" i="7"/>
  <c r="H43" i="7"/>
  <c r="H40" i="7"/>
  <c r="H39" i="7"/>
  <c r="H37" i="7"/>
  <c r="H36" i="7"/>
  <c r="H35" i="7"/>
  <c r="H32" i="7"/>
  <c r="H29" i="7"/>
  <c r="H30" i="7"/>
  <c r="H28" i="7"/>
  <c r="I23" i="7"/>
  <c r="J23" i="7"/>
  <c r="E15" i="3" l="1"/>
  <c r="F75" i="7"/>
  <c r="J73" i="7"/>
  <c r="J75" i="7"/>
  <c r="G75" i="7"/>
  <c r="I75" i="7"/>
  <c r="H75" i="7" l="1"/>
  <c r="H22" i="7" l="1"/>
  <c r="G61" i="7" l="1"/>
  <c r="G76" i="7" s="1"/>
  <c r="G22" i="1"/>
  <c r="E22" i="1"/>
  <c r="E14" i="1"/>
  <c r="E38" i="4" l="1"/>
  <c r="E37" i="4"/>
  <c r="E34" i="4"/>
  <c r="E30" i="4"/>
  <c r="E29" i="4"/>
  <c r="E22" i="4"/>
  <c r="E15" i="4"/>
  <c r="G15" i="3"/>
  <c r="G11" i="3"/>
  <c r="G22" i="2"/>
  <c r="G15" i="2"/>
  <c r="G38" i="1"/>
  <c r="G34" i="1"/>
  <c r="G14" i="1"/>
  <c r="E23" i="4" l="1"/>
  <c r="E39" i="4" s="1"/>
  <c r="E41" i="4" s="1"/>
  <c r="G23" i="2"/>
  <c r="G26" i="2" s="1"/>
  <c r="G16" i="3"/>
  <c r="G39" i="1"/>
  <c r="G43" i="1" s="1"/>
  <c r="G23" i="1"/>
  <c r="C15" i="4" l="1"/>
  <c r="G23" i="7" l="1"/>
  <c r="F23" i="7"/>
  <c r="D37" i="4"/>
  <c r="C37" i="4"/>
  <c r="C34" i="4"/>
  <c r="D29" i="4"/>
  <c r="C29" i="4"/>
  <c r="F19" i="7"/>
  <c r="F14" i="7"/>
  <c r="F61" i="7"/>
  <c r="F76" i="7" s="1"/>
  <c r="I61" i="7"/>
  <c r="I76" i="7" s="1"/>
  <c r="H23" i="7"/>
  <c r="I19" i="7"/>
  <c r="G19" i="7"/>
  <c r="I14" i="7"/>
  <c r="G14" i="7"/>
  <c r="H14" i="7"/>
  <c r="C30" i="4"/>
  <c r="E15" i="2"/>
  <c r="H61" i="7" l="1"/>
  <c r="H76" i="7" s="1"/>
  <c r="F24" i="7"/>
  <c r="I24" i="7"/>
  <c r="G24" i="7"/>
  <c r="J14" i="7"/>
  <c r="H19" i="7"/>
  <c r="J19" i="7"/>
  <c r="J61" i="7"/>
  <c r="J76" i="7" s="1"/>
  <c r="J24" i="7" l="1"/>
  <c r="H24" i="7"/>
  <c r="I77" i="7"/>
  <c r="G77" i="7"/>
  <c r="F77" i="7"/>
  <c r="H77" i="7" l="1"/>
  <c r="J77" i="7"/>
  <c r="C38" i="4" l="1"/>
  <c r="C22" i="4"/>
  <c r="E11" i="3"/>
  <c r="E22" i="2"/>
  <c r="E38" i="1"/>
  <c r="E34" i="1"/>
  <c r="C23" i="4" l="1"/>
  <c r="C39" i="4" s="1"/>
  <c r="C41" i="4" s="1"/>
  <c r="E16" i="3"/>
  <c r="E23" i="2"/>
  <c r="E39" i="1"/>
  <c r="E23" i="1"/>
  <c r="E26" i="2" l="1"/>
  <c r="E43" i="1"/>
</calcChain>
</file>

<file path=xl/sharedStrings.xml><?xml version="1.0" encoding="utf-8"?>
<sst xmlns="http://schemas.openxmlformats.org/spreadsheetml/2006/main" count="220" uniqueCount="156">
  <si>
    <t>Municipality of Mapandan</t>
  </si>
  <si>
    <t>Note</t>
  </si>
  <si>
    <t>ASSETS</t>
  </si>
  <si>
    <t>Current Assets</t>
  </si>
  <si>
    <t>Cash and Cash Equivalents</t>
  </si>
  <si>
    <t>Investments</t>
  </si>
  <si>
    <t>Receivables</t>
  </si>
  <si>
    <t>Inventories</t>
  </si>
  <si>
    <t>Total Current Assets</t>
  </si>
  <si>
    <t>Non-Current Assets</t>
  </si>
  <si>
    <t xml:space="preserve">Property, Plant and Equipment </t>
  </si>
  <si>
    <t>Biological Assets</t>
  </si>
  <si>
    <t>Total Non-Current Assets</t>
  </si>
  <si>
    <t>Total Assets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</si>
  <si>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</si>
  <si>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</si>
  <si>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</si>
  <si>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</si>
  <si>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</si>
  <si>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</si>
  <si>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</si>
  <si>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</si>
  <si>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</si>
  <si>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</si>
  <si>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</si>
  <si>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</si>
  <si>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</si>
  <si>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</si>
  <si>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</si>
  <si>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Revenue</t>
  </si>
  <si>
    <t>Tax Revenue</t>
  </si>
  <si>
    <t>Service and Business Income</t>
  </si>
  <si>
    <t>Other Income</t>
  </si>
  <si>
    <t>Total Revenue</t>
  </si>
  <si>
    <t>Less: Current Operating Expenses</t>
  </si>
  <si>
    <t>Maintenance and Other Operating Expenses</t>
  </si>
  <si>
    <t>Financial Expenses</t>
  </si>
  <si>
    <t>Surplus(Deficit) for the period</t>
  </si>
  <si>
    <t>Prior Period Errors</t>
  </si>
  <si>
    <t>Add (Deduct) Changes in net assets/equity during the year</t>
  </si>
  <si>
    <t>Surplus (Deficit) for the period</t>
  </si>
  <si>
    <t>Total recognized revenue and expenses for the period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</si>
  <si>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</si>
  <si>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</si>
  <si>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</si>
  <si>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</si>
  <si>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</si>
  <si>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</si>
  <si>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</si>
  <si>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</si>
  <si>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</si>
  <si>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</si>
  <si>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</si>
  <si>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</si>
  <si>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</si>
  <si>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>Net Cash Flows from Operating Activities</t>
  </si>
  <si>
    <t>Cash Flows from Investing Activities</t>
  </si>
  <si>
    <t xml:space="preserve">Cash Inflows 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</si>
  <si>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</si>
  <si>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</si>
  <si>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</si>
  <si>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</si>
  <si>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</si>
  <si>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Cash Balance at the End of the Year</t>
  </si>
  <si>
    <t>Statement of  Financial Position</t>
  </si>
  <si>
    <t>All Funds</t>
  </si>
  <si>
    <t>5</t>
  </si>
  <si>
    <t>6</t>
  </si>
  <si>
    <t>7</t>
  </si>
  <si>
    <t>8</t>
  </si>
  <si>
    <t>9</t>
  </si>
  <si>
    <t>12</t>
  </si>
  <si>
    <t>LIABILITIES AND NET ASSETS/EQUITY</t>
  </si>
  <si>
    <t>Statement of  Financial Performance</t>
  </si>
  <si>
    <t>Total Current Operating Expenses</t>
  </si>
  <si>
    <t>Surplus (Deficit) from Current Operations</t>
  </si>
  <si>
    <t>Transfers, Assistance and Subsidy To</t>
  </si>
  <si>
    <t>Statement of Changes in Net Assets/Equity</t>
  </si>
  <si>
    <t>Total Cash Provided by Operating, Investing and Financing Activities</t>
  </si>
  <si>
    <t>Statement of Cash Flows</t>
  </si>
  <si>
    <t>Statement of Comparison of Budget and Actual Amounts</t>
  </si>
  <si>
    <t>Particulars</t>
  </si>
  <si>
    <t>Budgeted Amounts</t>
  </si>
  <si>
    <t>Actual Amounts</t>
  </si>
  <si>
    <t>Original</t>
  </si>
  <si>
    <t>Final</t>
  </si>
  <si>
    <t xml:space="preserve">A.  Local Sources </t>
  </si>
  <si>
    <t>1.  Tax Revenue</t>
  </si>
  <si>
    <t>a.  Tax Revenue - Property</t>
  </si>
  <si>
    <t>b.  Tax Revenue - Goods and Services</t>
  </si>
  <si>
    <t>c.  Other Local Taxes</t>
  </si>
  <si>
    <t>Total Tax Revenue</t>
  </si>
  <si>
    <t>2.  Non-Tax Revenue</t>
  </si>
  <si>
    <t>a.  Service Income</t>
  </si>
  <si>
    <t>b.  Business Income</t>
  </si>
  <si>
    <t>c.  Other Income and Receipts</t>
  </si>
  <si>
    <t>Total Non-Tax Revenue</t>
  </si>
  <si>
    <t>B.  External Sources</t>
  </si>
  <si>
    <t>Total Revenue and Receipts</t>
  </si>
  <si>
    <t xml:space="preserve">Expenditures </t>
  </si>
  <si>
    <t>Current Appropriations</t>
  </si>
  <si>
    <t xml:space="preserve">General Public Services </t>
  </si>
  <si>
    <t>Personal Services</t>
  </si>
  <si>
    <t>Capital Outlay</t>
  </si>
  <si>
    <t>Education</t>
  </si>
  <si>
    <t>Health, Nutrition and Population Control</t>
  </si>
  <si>
    <t>Social Services and Social Welfare</t>
  </si>
  <si>
    <t>Economic Services</t>
  </si>
  <si>
    <t>Other Purposes:</t>
  </si>
  <si>
    <t>Debt Service</t>
  </si>
  <si>
    <t>Financial Expense</t>
  </si>
  <si>
    <t>Amortization</t>
  </si>
  <si>
    <t>LDRRMF</t>
  </si>
  <si>
    <t>20% Development Fund</t>
  </si>
  <si>
    <t>Allocation for Senior Citizens and PWD</t>
  </si>
  <si>
    <t>Others</t>
  </si>
  <si>
    <t>Total Current Appropriations</t>
  </si>
  <si>
    <t>Continuing Appropriations</t>
  </si>
  <si>
    <t>Total Continuing Appropriations</t>
  </si>
  <si>
    <t>Total Appropriations</t>
  </si>
  <si>
    <t>See Accompanying Notes to the Financial Statements</t>
  </si>
  <si>
    <t>11</t>
  </si>
  <si>
    <t>13</t>
  </si>
  <si>
    <t>14</t>
  </si>
  <si>
    <t>15</t>
  </si>
  <si>
    <t>16</t>
  </si>
  <si>
    <t>17</t>
  </si>
  <si>
    <t>Balances at January 1</t>
  </si>
  <si>
    <t>Balances at December 31</t>
  </si>
  <si>
    <t xml:space="preserve">Difference </t>
  </si>
  <si>
    <t>Original and Final Budget</t>
  </si>
  <si>
    <t>Final Budget and Actual</t>
  </si>
  <si>
    <t>Shares, Grants and Donations</t>
  </si>
  <si>
    <t xml:space="preserve">1.  </t>
  </si>
  <si>
    <t>Share from the National Internal Revenue Taxes (IRA)</t>
  </si>
  <si>
    <t>Other Shares from National Tax Collections</t>
  </si>
  <si>
    <t>Total Cash Inflows</t>
  </si>
  <si>
    <t>Total Cash Outflows</t>
  </si>
  <si>
    <t>Add (Deduct):</t>
  </si>
  <si>
    <t>Total External Sources</t>
  </si>
  <si>
    <t xml:space="preserve">Note </t>
  </si>
  <si>
    <t>4</t>
  </si>
  <si>
    <t>Balances</t>
  </si>
  <si>
    <t>Purchase/Construction of Property, Plant    and Equipment</t>
  </si>
  <si>
    <t>Intangible Assets</t>
  </si>
  <si>
    <t>10</t>
  </si>
  <si>
    <t>As at December 31, 2024</t>
  </si>
  <si>
    <t>(With Comparative Figures for CY 2023)</t>
  </si>
  <si>
    <t>For the Year Ended December 31, 2024</t>
  </si>
  <si>
    <t xml:space="preserve">2.  </t>
  </si>
  <si>
    <t>Adjustment of net revenue recognized directly in net assets/equity</t>
  </si>
  <si>
    <t>30</t>
  </si>
  <si>
    <t>Share from National Taxes</t>
  </si>
  <si>
    <t>Non-Cash Expenses</t>
  </si>
  <si>
    <t>Add: Cash at the Beginning of the Year</t>
  </si>
  <si>
    <t xml:space="preserve">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</si>
</sst>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8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71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164" fontId="6" fillId="0" borderId="0" xfId="1" applyFont="1"/>
    <xf numFmtId="0" fontId="6" fillId="0" borderId="0" xfId="0" applyFont="1" applyAlignment="1">
      <alignment vertical="center" wrapText="1"/>
    </xf>
    <xf numFmtId="0" fontId="5" fillId="0" borderId="0" xfId="0" applyFont="1"/>
    <xf numFmtId="49" fontId="8" fillId="0" borderId="0" xfId="0" applyNumberFormat="1" applyFont="1" applyAlignment="1">
      <alignment horizontal="center" vertical="center"/>
    </xf>
    <xf numFmtId="0" fontId="9" fillId="0" borderId="0" xfId="0" applyFont="1"/>
    <xf numFmtId="49" fontId="10" fillId="0" borderId="0" xfId="0" applyNumberFormat="1" applyFont="1" applyAlignment="1">
      <alignment horizontal="center" vertical="center"/>
    </xf>
    <xf numFmtId="164" fontId="6" fillId="0" borderId="0" xfId="1" applyFont="1" applyBorder="1"/>
    <xf numFmtId="49" fontId="7" fillId="0" borderId="0" xfId="0" applyNumberFormat="1" applyFont="1" applyAlignment="1">
      <alignment horizontal="center" vertical="center"/>
    </xf>
    <xf numFmtId="164" fontId="6" fillId="0" borderId="3" xfId="1" applyFont="1" applyBorder="1"/>
    <xf numFmtId="49" fontId="5" fillId="0" borderId="0" xfId="0" applyNumberFormat="1" applyFont="1" applyAlignment="1">
      <alignment horizontal="center" vertical="center"/>
    </xf>
    <xf numFmtId="164" fontId="5" fillId="0" borderId="5" xfId="1" applyFont="1" applyBorder="1"/>
    <xf numFmtId="164" fontId="6" fillId="0" borderId="0" xfId="1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164" fontId="5" fillId="0" borderId="1" xfId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164" fontId="6" fillId="0" borderId="0" xfId="1" applyFont="1" applyAlignment="1">
      <alignment horizontal="right" vertical="top"/>
    </xf>
    <xf numFmtId="164" fontId="5" fillId="0" borderId="4" xfId="1" applyFont="1" applyBorder="1" applyAlignment="1">
      <alignment horizontal="right" vertical="top"/>
    </xf>
    <xf numFmtId="164" fontId="5" fillId="0" borderId="2" xfId="1" applyFont="1" applyBorder="1" applyAlignment="1">
      <alignment horizontal="right" vertical="top"/>
    </xf>
    <xf numFmtId="49" fontId="11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center" vertical="top"/>
    </xf>
    <xf numFmtId="164" fontId="5" fillId="0" borderId="0" xfId="1" applyFont="1" applyBorder="1" applyAlignment="1">
      <alignment horizontal="right" vertical="top"/>
    </xf>
    <xf numFmtId="49" fontId="1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6" fillId="0" borderId="3" xfId="1" applyFont="1" applyFill="1" applyBorder="1" applyAlignment="1">
      <alignment vertical="center"/>
    </xf>
    <xf numFmtId="164" fontId="5" fillId="0" borderId="2" xfId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vertical="center"/>
    </xf>
    <xf numFmtId="164" fontId="5" fillId="0" borderId="0" xfId="1" applyFont="1" applyFill="1" applyAlignment="1">
      <alignment vertical="center"/>
    </xf>
    <xf numFmtId="164" fontId="5" fillId="0" borderId="7" xfId="1" applyFont="1" applyFill="1" applyBorder="1" applyAlignment="1">
      <alignment vertical="center"/>
    </xf>
    <xf numFmtId="164" fontId="6" fillId="0" borderId="0" xfId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6" fillId="0" borderId="0" xfId="1" applyFont="1" applyAlignment="1">
      <alignment horizontal="right" vertical="center"/>
    </xf>
    <xf numFmtId="164" fontId="6" fillId="0" borderId="3" xfId="1" applyFont="1" applyBorder="1" applyAlignment="1">
      <alignment horizontal="right" vertical="center"/>
    </xf>
    <xf numFmtId="164" fontId="5" fillId="0" borderId="0" xfId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164" fontId="5" fillId="0" borderId="7" xfId="1" applyFont="1" applyBorder="1" applyAlignment="1">
      <alignment horizontal="right" vertical="center"/>
    </xf>
    <xf numFmtId="164" fontId="5" fillId="0" borderId="6" xfId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64" fontId="6" fillId="0" borderId="0" xfId="1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6" fillId="0" borderId="0" xfId="6" applyFont="1"/>
    <xf numFmtId="164" fontId="6" fillId="0" borderId="0" xfId="7" applyFont="1" applyFill="1" applyBorder="1"/>
    <xf numFmtId="0" fontId="5" fillId="0" borderId="0" xfId="6" applyFont="1"/>
    <xf numFmtId="164" fontId="6" fillId="0" borderId="3" xfId="7" applyFont="1" applyFill="1" applyBorder="1"/>
    <xf numFmtId="0" fontId="6" fillId="0" borderId="8" xfId="6" applyFont="1" applyBorder="1"/>
    <xf numFmtId="0" fontId="6" fillId="0" borderId="9" xfId="6" applyFont="1" applyBorder="1"/>
    <xf numFmtId="0" fontId="5" fillId="0" borderId="8" xfId="6" applyFont="1" applyBorder="1"/>
    <xf numFmtId="164" fontId="6" fillId="0" borderId="9" xfId="7" applyFont="1" applyFill="1" applyBorder="1"/>
    <xf numFmtId="0" fontId="5" fillId="0" borderId="10" xfId="6" applyFont="1" applyBorder="1"/>
    <xf numFmtId="164" fontId="6" fillId="0" borderId="18" xfId="7" applyFont="1" applyFill="1" applyBorder="1"/>
    <xf numFmtId="164" fontId="5" fillId="0" borderId="0" xfId="7" applyFont="1" applyFill="1" applyBorder="1"/>
    <xf numFmtId="164" fontId="5" fillId="0" borderId="9" xfId="7" applyFont="1" applyFill="1" applyBorder="1"/>
    <xf numFmtId="164" fontId="5" fillId="0" borderId="7" xfId="7" applyFont="1" applyFill="1" applyBorder="1"/>
    <xf numFmtId="164" fontId="5" fillId="0" borderId="19" xfId="7" applyFont="1" applyFill="1" applyBorder="1"/>
    <xf numFmtId="0" fontId="5" fillId="0" borderId="2" xfId="6" applyFont="1" applyBorder="1"/>
    <xf numFmtId="164" fontId="5" fillId="0" borderId="2" xfId="6" applyNumberFormat="1" applyFont="1" applyBorder="1"/>
    <xf numFmtId="164" fontId="5" fillId="0" borderId="11" xfId="6" applyNumberFormat="1" applyFont="1" applyBorder="1"/>
    <xf numFmtId="164" fontId="5" fillId="0" borderId="3" xfId="7" applyFont="1" applyFill="1" applyBorder="1"/>
    <xf numFmtId="164" fontId="5" fillId="0" borderId="18" xfId="7" applyFont="1" applyFill="1" applyBorder="1"/>
    <xf numFmtId="164" fontId="8" fillId="0" borderId="3" xfId="7" applyFont="1" applyFill="1" applyBorder="1"/>
    <xf numFmtId="0" fontId="13" fillId="0" borderId="0" xfId="0" applyFont="1" applyAlignment="1">
      <alignment horizontal="center" vertical="center" wrapText="1"/>
    </xf>
    <xf numFmtId="164" fontId="5" fillId="0" borderId="3" xfId="1" applyFont="1" applyFill="1" applyBorder="1" applyAlignment="1">
      <alignment vertical="center"/>
    </xf>
    <xf numFmtId="164" fontId="5" fillId="0" borderId="0" xfId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8" xfId="6" applyFont="1" applyBorder="1" applyAlignment="1">
      <alignment vertical="center"/>
    </xf>
    <xf numFmtId="164" fontId="6" fillId="0" borderId="0" xfId="7" applyFont="1" applyFill="1" applyBorder="1" applyAlignment="1">
      <alignment vertical="center"/>
    </xf>
    <xf numFmtId="164" fontId="6" fillId="0" borderId="9" xfId="7" applyFont="1" applyFill="1" applyBorder="1" applyAlignment="1">
      <alignment vertical="center"/>
    </xf>
    <xf numFmtId="0" fontId="6" fillId="0" borderId="0" xfId="6" applyFont="1" applyAlignment="1">
      <alignment vertical="center"/>
    </xf>
    <xf numFmtId="164" fontId="6" fillId="0" borderId="3" xfId="7" applyFont="1" applyFill="1" applyBorder="1" applyAlignment="1">
      <alignment vertical="center"/>
    </xf>
    <xf numFmtId="164" fontId="6" fillId="0" borderId="18" xfId="7" applyFont="1" applyFill="1" applyBorder="1" applyAlignment="1">
      <alignment vertical="center"/>
    </xf>
    <xf numFmtId="0" fontId="6" fillId="0" borderId="10" xfId="6" applyFont="1" applyBorder="1"/>
    <xf numFmtId="0" fontId="6" fillId="0" borderId="2" xfId="6" applyFont="1" applyBorder="1"/>
    <xf numFmtId="164" fontId="6" fillId="0" borderId="2" xfId="7" applyFont="1" applyFill="1" applyBorder="1"/>
    <xf numFmtId="164" fontId="6" fillId="0" borderId="11" xfId="7" applyFont="1" applyFill="1" applyBorder="1"/>
    <xf numFmtId="49" fontId="5" fillId="0" borderId="0" xfId="1" applyNumberFormat="1" applyFont="1" applyFill="1" applyBorder="1" applyAlignment="1">
      <alignment horizontal="center"/>
    </xf>
    <xf numFmtId="49" fontId="12" fillId="0" borderId="0" xfId="1" applyNumberFormat="1" applyFont="1" applyFill="1" applyBorder="1" applyAlignment="1">
      <alignment horizontal="center"/>
    </xf>
    <xf numFmtId="0" fontId="5" fillId="0" borderId="13" xfId="6" applyFont="1" applyBorder="1" applyAlignment="1">
      <alignment horizontal="center" vertical="center"/>
    </xf>
    <xf numFmtId="0" fontId="5" fillId="0" borderId="14" xfId="6" applyFont="1" applyBorder="1" applyAlignment="1">
      <alignment horizontal="center" vertical="center"/>
    </xf>
    <xf numFmtId="0" fontId="5" fillId="0" borderId="16" xfId="6" applyFont="1" applyBorder="1" applyAlignment="1">
      <alignment horizontal="center" vertical="center"/>
    </xf>
    <xf numFmtId="0" fontId="5" fillId="0" borderId="16" xfId="6" applyFont="1" applyBorder="1" applyAlignment="1">
      <alignment horizontal="center" vertical="center" wrapText="1"/>
    </xf>
    <xf numFmtId="0" fontId="5" fillId="0" borderId="17" xfId="6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6" fillId="0" borderId="20" xfId="6" applyFont="1" applyBorder="1"/>
    <xf numFmtId="0" fontId="5" fillId="0" borderId="21" xfId="6" applyFont="1" applyBorder="1"/>
    <xf numFmtId="0" fontId="6" fillId="0" borderId="21" xfId="6" applyFont="1" applyBorder="1"/>
    <xf numFmtId="164" fontId="6" fillId="0" borderId="21" xfId="7" applyFont="1" applyFill="1" applyBorder="1"/>
    <xf numFmtId="0" fontId="6" fillId="0" borderId="22" xfId="6" applyFont="1" applyBorder="1"/>
    <xf numFmtId="164" fontId="5" fillId="0" borderId="1" xfId="7" applyFont="1" applyFill="1" applyBorder="1"/>
    <xf numFmtId="164" fontId="5" fillId="0" borderId="23" xfId="7" applyFont="1" applyFill="1" applyBorder="1"/>
    <xf numFmtId="0" fontId="5" fillId="0" borderId="20" xfId="6" applyFont="1" applyBorder="1"/>
    <xf numFmtId="0" fontId="6" fillId="0" borderId="21" xfId="6" applyFont="1" applyBorder="1" applyAlignment="1">
      <alignment horizontal="justify" vertical="center" wrapText="1"/>
    </xf>
    <xf numFmtId="4" fontId="6" fillId="0" borderId="0" xfId="6" applyNumberFormat="1" applyFont="1"/>
    <xf numFmtId="0" fontId="8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164" fontId="8" fillId="0" borderId="0" xfId="1" applyFont="1" applyFill="1" applyAlignment="1">
      <alignment horizontal="right" vertical="top"/>
    </xf>
    <xf numFmtId="0" fontId="8" fillId="0" borderId="0" xfId="0" applyFont="1" applyAlignment="1">
      <alignment horizontal="right" vertical="top"/>
    </xf>
    <xf numFmtId="0" fontId="11" fillId="0" borderId="0" xfId="0" applyFont="1" applyAlignment="1">
      <alignment horizontal="center" vertical="top"/>
    </xf>
    <xf numFmtId="164" fontId="8" fillId="0" borderId="0" xfId="1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164" fontId="8" fillId="0" borderId="0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10" fillId="0" borderId="0" xfId="0" applyFont="1" applyAlignment="1">
      <alignment horizontal="center" vertical="top"/>
    </xf>
    <xf numFmtId="164" fontId="7" fillId="0" borderId="1" xfId="1" applyFont="1" applyFill="1" applyBorder="1" applyAlignment="1">
      <alignment vertical="top"/>
    </xf>
    <xf numFmtId="0" fontId="7" fillId="0" borderId="0" xfId="0" applyFont="1" applyAlignment="1">
      <alignment vertical="top"/>
    </xf>
    <xf numFmtId="164" fontId="8" fillId="0" borderId="0" xfId="1" applyFont="1" applyFill="1" applyAlignment="1">
      <alignment vertical="top"/>
    </xf>
    <xf numFmtId="0" fontId="10" fillId="0" borderId="0" xfId="0" applyFont="1" applyAlignment="1">
      <alignment wrapText="1"/>
    </xf>
    <xf numFmtId="164" fontId="8" fillId="0" borderId="0" xfId="1" applyFont="1" applyFill="1" applyBorder="1" applyAlignment="1">
      <alignment horizontal="center" vertical="center"/>
    </xf>
    <xf numFmtId="164" fontId="7" fillId="0" borderId="0" xfId="1" applyFont="1" applyFill="1" applyAlignment="1">
      <alignment vertical="top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164" fontId="8" fillId="0" borderId="3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164" fontId="7" fillId="0" borderId="5" xfId="1" applyFont="1" applyFill="1" applyBorder="1" applyAlignment="1">
      <alignment vertical="top"/>
    </xf>
    <xf numFmtId="0" fontId="7" fillId="0" borderId="0" xfId="0" applyFont="1" applyAlignment="1">
      <alignment horizontal="center" vertical="top"/>
    </xf>
    <xf numFmtId="164" fontId="8" fillId="0" borderId="0" xfId="1" applyFont="1" applyFill="1"/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center"/>
    </xf>
    <xf numFmtId="0" fontId="16" fillId="0" borderId="0" xfId="0" applyFont="1"/>
    <xf numFmtId="49" fontId="16" fillId="0" borderId="0" xfId="0" applyNumberFormat="1" applyFont="1"/>
    <xf numFmtId="0" fontId="6" fillId="0" borderId="0" xfId="0" applyFont="1" applyAlignment="1">
      <alignment wrapText="1"/>
    </xf>
    <xf numFmtId="49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wrapText="1"/>
    </xf>
    <xf numFmtId="49" fontId="6" fillId="0" borderId="0" xfId="0" applyNumberFormat="1" applyFont="1" applyAlignment="1">
      <alignment horizontal="center"/>
    </xf>
    <xf numFmtId="164" fontId="6" fillId="0" borderId="0" xfId="1" applyFont="1" applyFill="1" applyAlignment="1">
      <alignment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 indent="2"/>
    </xf>
    <xf numFmtId="0" fontId="5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6" applyFont="1" applyAlignment="1">
      <alignment horizontal="left" vertical="center" wrapText="1"/>
    </xf>
    <xf numFmtId="0" fontId="5" fillId="0" borderId="12" xfId="6" applyFont="1" applyBorder="1" applyAlignment="1">
      <alignment horizontal="center" vertical="center" wrapText="1"/>
    </xf>
    <xf numFmtId="0" fontId="5" fillId="0" borderId="13" xfId="6" applyFont="1" applyBorder="1" applyAlignment="1">
      <alignment horizontal="center" vertical="center" wrapText="1"/>
    </xf>
    <xf numFmtId="0" fontId="5" fillId="0" borderId="15" xfId="6" applyFont="1" applyBorder="1" applyAlignment="1">
      <alignment horizontal="center" vertical="center" wrapText="1"/>
    </xf>
    <xf numFmtId="0" fontId="5" fillId="0" borderId="16" xfId="6" applyFont="1" applyBorder="1" applyAlignment="1">
      <alignment horizontal="center" vertical="center" wrapText="1"/>
    </xf>
    <xf numFmtId="0" fontId="5" fillId="0" borderId="13" xfId="6" applyFont="1" applyBorder="1" applyAlignment="1">
      <alignment horizontal="center" vertical="center"/>
    </xf>
    <xf numFmtId="2" fontId="5" fillId="0" borderId="13" xfId="6" applyNumberFormat="1" applyFont="1" applyBorder="1" applyAlignment="1">
      <alignment horizontal="center" vertical="center" wrapText="1"/>
    </xf>
    <xf numFmtId="2" fontId="5" fillId="0" borderId="16" xfId="6" applyNumberFormat="1" applyFont="1" applyBorder="1" applyAlignment="1">
      <alignment horizontal="center" vertical="center" wrapText="1"/>
    </xf>
  </cellXfs>
  <cellStyles count="8">
    <cellStyle name="Comma" xfId="1" builtinId="3"/>
    <cellStyle name="Comma 10 2" xfId="5" xr:uid="{00000000-0005-0000-0000-000001000000}"/>
    <cellStyle name="Comma 13" xfId="7" xr:uid="{00000000-0005-0000-0000-000002000000}"/>
    <cellStyle name="Comma 3" xfId="3" xr:uid="{00000000-0005-0000-0000-000003000000}"/>
    <cellStyle name="Normal" xfId="0" builtinId="0"/>
    <cellStyle name="Normal 2" xfId="4" xr:uid="{00000000-0005-0000-0000-000005000000}"/>
    <cellStyle name="Normal 2 2" xfId="6" xr:uid="{00000000-0005-0000-0000-000006000000}"/>
    <cellStyle name="Normal 3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1384300</xdr:colOff>
      <xdr:row>24</xdr:row>
      <xdr:rowOff>317500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F411A4-44FA-379B-4AF0-1326F37FA776}"/>
            </a:ext>
          </a:extLst>
        </xdr:cNvPr>
        <xdr:cNvSpPr txBox="1"/>
      </xdr:nvSpPr>
      <xdr:spPr>
        <a:xfrm>
          <a:off x="1619250" y="575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zoomScaleSheetLayoutView="100" workbookViewId="0">
      <selection sqref="A1:G1"/>
    </sheetView>
  </sheetViews>
  <sheetFormatPr defaultColWidth="9.28515625" defaultRowHeight="15" x14ac:dyDescent="0.25"/>
  <cols>
    <col min="1" max="1" width="3.28515625" customWidth="1"/>
    <col min="2" max="2" width="29.7109375" customWidth="1"/>
    <col min="3" max="3" width="6.28515625" customWidth="1"/>
    <col min="4" max="4" width="1.7109375" customWidth="1"/>
    <col min="5" max="5" width="18.28515625" bestFit="1" customWidth="1"/>
    <col min="6" max="6" width="1.28515625" customWidth="1"/>
    <col min="7" max="7" width="17.7109375" customWidth="1"/>
    <col min="8" max="8" width="13.7109375" bestFit="1" customWidth="1"/>
    <col min="9" max="9" width="15.28515625" bestFit="1" customWidth="1"/>
    <col min="10" max="11" width="14.7109375" bestFit="1" customWidth="1"/>
    <col min="12" max="12" width="11.28515625" bestFit="1" customWidth="1"/>
  </cols>
  <sheetData>
    <row r="1" spans="1:7" ht="18.75" x14ac:dyDescent="0.3">
      <c r="A1" s="152" t="s">
        <v>0</v>
      </c>
      <c r="B1" s="152"/>
      <c r="C1" s="152"/>
      <c r="D1" s="152"/>
      <c r="E1" s="152"/>
      <c r="F1" s="152"/>
      <c r="G1" s="152"/>
    </row>
    <row r="2" spans="1:7" ht="18.75" x14ac:dyDescent="0.3">
      <c r="A2" s="152" t="s">
        <v>64</v>
      </c>
      <c r="B2" s="152"/>
      <c r="C2" s="152"/>
      <c r="D2" s="152"/>
      <c r="E2" s="152"/>
      <c r="F2" s="152"/>
      <c r="G2" s="152"/>
    </row>
    <row r="3" spans="1:7" ht="18.75" x14ac:dyDescent="0.3">
      <c r="A3" s="151" t="s">
        <v>65</v>
      </c>
      <c r="B3" s="151"/>
      <c r="C3" s="151"/>
      <c r="D3" s="151"/>
      <c r="E3" s="151"/>
      <c r="F3" s="151"/>
      <c r="G3" s="151"/>
    </row>
    <row r="4" spans="1:7" ht="18.75" x14ac:dyDescent="0.3">
      <c r="A4" s="151" t="s">
        <v>146</v>
      </c>
      <c r="B4" s="151"/>
      <c r="C4" s="151"/>
      <c r="D4" s="151"/>
      <c r="E4" s="151"/>
      <c r="F4" s="151"/>
      <c r="G4" s="151"/>
    </row>
    <row r="5" spans="1:7" ht="15.75" x14ac:dyDescent="0.25">
      <c r="A5" s="153" t="s">
        <v>147</v>
      </c>
      <c r="B5" s="153"/>
      <c r="C5" s="153"/>
      <c r="D5" s="153"/>
      <c r="E5" s="153"/>
      <c r="F5" s="153"/>
      <c r="G5" s="153"/>
    </row>
    <row r="6" spans="1:7" ht="15.75" x14ac:dyDescent="0.25">
      <c r="A6" s="3"/>
      <c r="B6" s="3"/>
      <c r="C6" s="4"/>
      <c r="D6" s="3"/>
      <c r="E6" s="5"/>
      <c r="F6" s="3"/>
      <c r="G6" s="5"/>
    </row>
    <row r="7" spans="1:7" ht="15.75" customHeight="1" x14ac:dyDescent="0.25">
      <c r="A7" s="6"/>
      <c r="B7" s="6"/>
      <c r="C7" s="26" t="s">
        <v>1</v>
      </c>
      <c r="D7" s="155">
        <v>2024</v>
      </c>
      <c r="E7" s="155"/>
      <c r="F7" s="155">
        <v>2023</v>
      </c>
      <c r="G7" s="155"/>
    </row>
    <row r="8" spans="1:7" ht="15.75" customHeight="1" x14ac:dyDescent="0.25">
      <c r="A8" s="6"/>
      <c r="B8" s="6"/>
      <c r="C8" s="26"/>
      <c r="D8" s="70"/>
      <c r="E8" s="70"/>
      <c r="F8" s="70"/>
      <c r="G8" s="70"/>
    </row>
    <row r="9" spans="1:7" ht="15.75" x14ac:dyDescent="0.25">
      <c r="A9" s="7" t="s">
        <v>2</v>
      </c>
      <c r="B9" s="3"/>
      <c r="C9" s="8"/>
      <c r="D9" s="3"/>
      <c r="E9" s="5"/>
      <c r="F9" s="3"/>
      <c r="G9" s="5"/>
    </row>
    <row r="10" spans="1:7" ht="15.75" x14ac:dyDescent="0.25">
      <c r="A10" s="3"/>
      <c r="B10" s="9" t="s">
        <v>3</v>
      </c>
      <c r="C10" s="10"/>
      <c r="D10" s="3"/>
      <c r="E10" s="5"/>
      <c r="F10" s="3"/>
      <c r="G10" s="5"/>
    </row>
    <row r="11" spans="1:7" ht="15.75" x14ac:dyDescent="0.25">
      <c r="A11" s="3"/>
      <c r="B11" s="3" t="s">
        <v>4</v>
      </c>
      <c r="C11" s="23">
        <v>4</v>
      </c>
      <c r="D11" s="3"/>
      <c r="E11" s="16">
        <v>37026321.789999999</v>
      </c>
      <c r="F11" s="17"/>
      <c r="G11" s="16">
        <v>40762404.060000002</v>
      </c>
    </row>
    <row r="12" spans="1:7" ht="15.75" x14ac:dyDescent="0.25">
      <c r="A12" s="3"/>
      <c r="B12" s="3" t="s">
        <v>6</v>
      </c>
      <c r="C12" s="23" t="s">
        <v>66</v>
      </c>
      <c r="D12" s="3"/>
      <c r="E12" s="16">
        <v>973780.78999999911</v>
      </c>
      <c r="F12" s="17"/>
      <c r="G12" s="16">
        <v>1284306.52</v>
      </c>
    </row>
    <row r="13" spans="1:7" ht="15.75" x14ac:dyDescent="0.25">
      <c r="A13" s="3"/>
      <c r="B13" s="3" t="s">
        <v>7</v>
      </c>
      <c r="C13" s="23" t="s">
        <v>67</v>
      </c>
      <c r="D13" s="3"/>
      <c r="E13" s="16">
        <v>1639990.64</v>
      </c>
      <c r="F13" s="17"/>
      <c r="G13" s="16">
        <v>977019.79</v>
      </c>
    </row>
    <row r="14" spans="1:7" ht="16.5" thickBot="1" x14ac:dyDescent="0.3">
      <c r="A14" s="7"/>
      <c r="B14" s="7" t="s">
        <v>8</v>
      </c>
      <c r="C14" s="24"/>
      <c r="D14" s="7"/>
      <c r="E14" s="18">
        <f>SUM(E11:E13)</f>
        <v>39640093.219999999</v>
      </c>
      <c r="F14" s="19"/>
      <c r="G14" s="18">
        <f>SUM(G11:G13)</f>
        <v>43023730.370000005</v>
      </c>
    </row>
    <row r="15" spans="1:7" ht="15.75" x14ac:dyDescent="0.25">
      <c r="A15" s="3"/>
      <c r="B15" s="3"/>
      <c r="C15" s="23"/>
      <c r="D15" s="3"/>
      <c r="E15" s="20"/>
      <c r="F15" s="17"/>
      <c r="G15" s="20"/>
    </row>
    <row r="16" spans="1:7" ht="15.75" x14ac:dyDescent="0.25">
      <c r="A16" s="3"/>
      <c r="B16" s="9" t="s">
        <v>9</v>
      </c>
      <c r="C16" s="24"/>
      <c r="D16" s="3"/>
      <c r="E16" s="20"/>
      <c r="F16" s="17"/>
      <c r="G16" s="20"/>
    </row>
    <row r="17" spans="1:7" ht="15.75" x14ac:dyDescent="0.25">
      <c r="A17" s="3"/>
      <c r="B17" s="3" t="s">
        <v>5</v>
      </c>
      <c r="C17" s="23" t="s">
        <v>68</v>
      </c>
      <c r="D17" s="3"/>
      <c r="E17" s="16">
        <v>37074.910000000003</v>
      </c>
      <c r="F17" s="17"/>
      <c r="G17" s="16">
        <v>37074.910000000003</v>
      </c>
    </row>
    <row r="18" spans="1:7" ht="15.75" x14ac:dyDescent="0.25">
      <c r="A18" s="3"/>
      <c r="B18" s="3" t="s">
        <v>6</v>
      </c>
      <c r="C18" s="23" t="s">
        <v>69</v>
      </c>
      <c r="D18" s="3"/>
      <c r="E18" s="16">
        <v>613635.81000000006</v>
      </c>
      <c r="F18" s="17"/>
      <c r="G18" s="16">
        <v>613635.81000000006</v>
      </c>
    </row>
    <row r="19" spans="1:7" ht="15.75" x14ac:dyDescent="0.25">
      <c r="A19" s="3"/>
      <c r="B19" s="3" t="s">
        <v>10</v>
      </c>
      <c r="C19" s="23" t="s">
        <v>70</v>
      </c>
      <c r="D19" s="3"/>
      <c r="E19" s="16">
        <v>514006843.76000023</v>
      </c>
      <c r="F19" s="17"/>
      <c r="G19" s="16">
        <v>518677111.56</v>
      </c>
    </row>
    <row r="20" spans="1:7" ht="15.75" x14ac:dyDescent="0.25">
      <c r="A20" s="3"/>
      <c r="B20" s="3" t="s">
        <v>11</v>
      </c>
      <c r="C20" s="23" t="s">
        <v>145</v>
      </c>
      <c r="D20" s="3"/>
      <c r="E20" s="16">
        <v>110000</v>
      </c>
      <c r="F20" s="17"/>
      <c r="G20" s="16">
        <v>110000</v>
      </c>
    </row>
    <row r="21" spans="1:7" ht="15.75" x14ac:dyDescent="0.25">
      <c r="A21" s="3"/>
      <c r="B21" s="3" t="s">
        <v>144</v>
      </c>
      <c r="C21" s="23"/>
      <c r="D21" s="3"/>
      <c r="E21" s="16">
        <v>1012500</v>
      </c>
      <c r="F21" s="17"/>
      <c r="G21" s="16">
        <v>1012500</v>
      </c>
    </row>
    <row r="22" spans="1:7" ht="16.5" thickBot="1" x14ac:dyDescent="0.3">
      <c r="A22" s="7"/>
      <c r="B22" s="7" t="s">
        <v>12</v>
      </c>
      <c r="C22" s="24"/>
      <c r="D22" s="7"/>
      <c r="E22" s="18">
        <f>SUM(E17:E21)</f>
        <v>515780054.48000026</v>
      </c>
      <c r="F22" s="19"/>
      <c r="G22" s="18">
        <f>SUM(G17:G21)</f>
        <v>520450322.28000003</v>
      </c>
    </row>
    <row r="23" spans="1:7" ht="16.5" thickBot="1" x14ac:dyDescent="0.3">
      <c r="A23" s="7" t="s">
        <v>13</v>
      </c>
      <c r="B23" s="7"/>
      <c r="C23" s="24"/>
      <c r="D23" s="7"/>
      <c r="E23" s="21">
        <f>+E22+E14</f>
        <v>555420147.70000029</v>
      </c>
      <c r="F23" s="19"/>
      <c r="G23" s="21">
        <f>+G22+G14</f>
        <v>563474052.6500001</v>
      </c>
    </row>
    <row r="24" spans="1:7" ht="16.5" thickTop="1" x14ac:dyDescent="0.25">
      <c r="A24" s="3"/>
      <c r="B24" s="3"/>
      <c r="C24" s="23"/>
      <c r="D24" s="3"/>
      <c r="E24" s="20"/>
      <c r="F24" s="17"/>
      <c r="G24" s="20"/>
    </row>
    <row r="25" spans="1:7" ht="15.75" x14ac:dyDescent="0.25">
      <c r="A25" s="154" t="s">
        <v>72</v>
      </c>
      <c r="B25" s="154"/>
      <c r="C25" s="154"/>
      <c r="D25" s="154"/>
      <c r="E25" s="154"/>
      <c r="F25" s="154"/>
      <c r="G25" s="154"/>
    </row>
    <row r="26" spans="1:7" ht="15.75" x14ac:dyDescent="0.25">
      <c r="A26" s="7" t="s">
        <v>14</v>
      </c>
      <c r="B26" s="3"/>
      <c r="C26" s="23"/>
      <c r="D26" s="3"/>
      <c r="E26" s="20"/>
      <c r="F26" s="17"/>
      <c r="G26" s="20"/>
    </row>
    <row r="27" spans="1:7" ht="15.75" x14ac:dyDescent="0.25">
      <c r="A27" s="3"/>
      <c r="B27" s="9" t="s">
        <v>15</v>
      </c>
      <c r="C27" s="24"/>
      <c r="D27" s="3"/>
      <c r="E27" s="20"/>
      <c r="F27" s="17"/>
      <c r="G27" s="20"/>
    </row>
    <row r="28" spans="1:7" ht="15.75" x14ac:dyDescent="0.25">
      <c r="A28" s="3"/>
      <c r="B28" s="3" t="s">
        <v>16</v>
      </c>
      <c r="C28" s="23" t="s">
        <v>121</v>
      </c>
      <c r="D28" s="3"/>
      <c r="E28" s="16">
        <v>21483018.730000004</v>
      </c>
      <c r="F28" s="17"/>
      <c r="G28" s="16">
        <v>21994317</v>
      </c>
    </row>
    <row r="29" spans="1:7" ht="15.75" x14ac:dyDescent="0.25">
      <c r="A29" s="3"/>
      <c r="B29" s="3" t="s">
        <v>17</v>
      </c>
      <c r="C29" s="23" t="s">
        <v>71</v>
      </c>
      <c r="D29" s="3"/>
      <c r="E29" s="16">
        <v>10421106.77</v>
      </c>
      <c r="F29" s="17"/>
      <c r="G29" s="16">
        <v>9157678.4700000007</v>
      </c>
    </row>
    <row r="30" spans="1:7" ht="15.75" x14ac:dyDescent="0.25">
      <c r="A30" s="3"/>
      <c r="B30" s="3" t="s">
        <v>18</v>
      </c>
      <c r="C30" s="23" t="s">
        <v>122</v>
      </c>
      <c r="D30" s="3"/>
      <c r="E30" s="16">
        <v>35688.53</v>
      </c>
      <c r="F30" s="17"/>
      <c r="G30" s="16">
        <v>80557.42</v>
      </c>
    </row>
    <row r="31" spans="1:7" ht="15.75" x14ac:dyDescent="0.25">
      <c r="A31" s="3"/>
      <c r="B31" s="3" t="s">
        <v>19</v>
      </c>
      <c r="C31" s="23" t="s">
        <v>123</v>
      </c>
      <c r="D31" s="3"/>
      <c r="E31" s="16">
        <v>6334273.339999998</v>
      </c>
      <c r="F31" s="17"/>
      <c r="G31" s="16">
        <v>6788365.1699999999</v>
      </c>
    </row>
    <row r="32" spans="1:7" ht="31.5" x14ac:dyDescent="0.25">
      <c r="A32" s="3"/>
      <c r="B32" s="45" t="s">
        <v>20</v>
      </c>
      <c r="C32" s="48" t="s">
        <v>124</v>
      </c>
      <c r="D32" s="46"/>
      <c r="E32" s="47">
        <v>839213.84</v>
      </c>
      <c r="F32" s="46"/>
      <c r="G32" s="47">
        <v>1105080.98</v>
      </c>
    </row>
    <row r="33" spans="1:7" ht="15.75" x14ac:dyDescent="0.25">
      <c r="A33" s="3"/>
      <c r="B33" s="3" t="s">
        <v>21</v>
      </c>
      <c r="C33" s="23" t="s">
        <v>125</v>
      </c>
      <c r="D33" s="3"/>
      <c r="E33" s="16">
        <v>1577456.8099999994</v>
      </c>
      <c r="F33" s="17"/>
      <c r="G33" s="16">
        <v>1752829.59</v>
      </c>
    </row>
    <row r="34" spans="1:7" ht="16.5" thickBot="1" x14ac:dyDescent="0.3">
      <c r="A34" s="7"/>
      <c r="B34" s="7" t="s">
        <v>22</v>
      </c>
      <c r="C34" s="24"/>
      <c r="D34" s="7"/>
      <c r="E34" s="18">
        <f>SUM(E28:E33)</f>
        <v>40690758.020000011</v>
      </c>
      <c r="F34" s="19"/>
      <c r="G34" s="18">
        <f>SUM(G28:G33)</f>
        <v>40878828.630000003</v>
      </c>
    </row>
    <row r="35" spans="1:7" ht="15.75" x14ac:dyDescent="0.25">
      <c r="A35" s="3"/>
      <c r="B35" s="3"/>
      <c r="C35" s="23"/>
      <c r="D35" s="3"/>
      <c r="E35" s="20"/>
      <c r="F35" s="17"/>
      <c r="G35" s="20"/>
    </row>
    <row r="36" spans="1:7" ht="15.75" x14ac:dyDescent="0.25">
      <c r="A36" s="3"/>
      <c r="B36" s="9" t="s">
        <v>23</v>
      </c>
      <c r="C36" s="24"/>
      <c r="D36" s="3"/>
      <c r="E36" s="20"/>
      <c r="F36" s="17"/>
      <c r="G36" s="20"/>
    </row>
    <row r="37" spans="1:7" ht="15.75" x14ac:dyDescent="0.25">
      <c r="A37" s="3"/>
      <c r="B37" s="3" t="s">
        <v>16</v>
      </c>
      <c r="C37" s="23" t="s">
        <v>126</v>
      </c>
      <c r="D37" s="3"/>
      <c r="E37" s="16">
        <v>70048428.73999995</v>
      </c>
      <c r="F37" s="17"/>
      <c r="G37" s="16">
        <v>85986685.769999996</v>
      </c>
    </row>
    <row r="38" spans="1:7" ht="16.5" thickBot="1" x14ac:dyDescent="0.3">
      <c r="A38" s="7"/>
      <c r="B38" s="7" t="s">
        <v>24</v>
      </c>
      <c r="C38" s="12"/>
      <c r="D38" s="7"/>
      <c r="E38" s="18">
        <f>SUM(E37:E37)</f>
        <v>70048428.73999995</v>
      </c>
      <c r="F38" s="19"/>
      <c r="G38" s="18">
        <f>SUM(G37:G37)</f>
        <v>85986685.769999996</v>
      </c>
    </row>
    <row r="39" spans="1:7" ht="16.5" thickBot="1" x14ac:dyDescent="0.3">
      <c r="A39" s="7" t="s">
        <v>25</v>
      </c>
      <c r="B39" s="7"/>
      <c r="C39" s="12"/>
      <c r="D39" s="7"/>
      <c r="E39" s="22">
        <f>+E38+E34</f>
        <v>110739186.75999996</v>
      </c>
      <c r="F39" s="19"/>
      <c r="G39" s="22">
        <f>+G38+G34</f>
        <v>126865514.40000001</v>
      </c>
    </row>
    <row r="40" spans="1:7" ht="15.75" x14ac:dyDescent="0.25">
      <c r="A40" s="7"/>
      <c r="B40" s="7"/>
      <c r="C40" s="12"/>
      <c r="D40" s="7"/>
      <c r="E40" s="25"/>
      <c r="F40" s="19"/>
      <c r="G40" s="25"/>
    </row>
    <row r="41" spans="1:7" ht="15.75" x14ac:dyDescent="0.25">
      <c r="A41" s="7" t="s">
        <v>26</v>
      </c>
      <c r="B41" s="3"/>
      <c r="C41" s="8"/>
      <c r="D41" s="3"/>
      <c r="E41" s="11"/>
      <c r="F41" s="3"/>
      <c r="G41" s="11"/>
    </row>
    <row r="42" spans="1:7" ht="15.75" x14ac:dyDescent="0.25">
      <c r="A42" s="3"/>
      <c r="B42" s="3" t="s">
        <v>27</v>
      </c>
      <c r="C42" s="8"/>
      <c r="D42" s="3"/>
      <c r="E42" s="13">
        <v>444680960.93904757</v>
      </c>
      <c r="F42" s="3"/>
      <c r="G42" s="13">
        <v>436608538.25</v>
      </c>
    </row>
    <row r="43" spans="1:7" ht="16.5" thickBot="1" x14ac:dyDescent="0.3">
      <c r="A43" s="7" t="s">
        <v>28</v>
      </c>
      <c r="B43" s="7"/>
      <c r="C43" s="14"/>
      <c r="D43" s="7"/>
      <c r="E43" s="15">
        <f>+E39+E42</f>
        <v>555420147.69904757</v>
      </c>
      <c r="F43" s="7"/>
      <c r="G43" s="15">
        <f>+G39+G42</f>
        <v>563474052.64999998</v>
      </c>
    </row>
    <row r="44" spans="1:7" ht="16.5" thickTop="1" x14ac:dyDescent="0.25">
      <c r="A44" s="3"/>
      <c r="B44" s="3"/>
      <c r="C44" s="4"/>
      <c r="D44" s="3"/>
      <c r="E44" s="5"/>
      <c r="F44" s="3"/>
      <c r="G44" s="5"/>
    </row>
    <row r="45" spans="1:7" ht="15" customHeight="1" x14ac:dyDescent="0.25">
      <c r="A45" s="153" t="s">
        <v>120</v>
      </c>
      <c r="B45" s="153"/>
      <c r="C45" s="153"/>
      <c r="D45" s="153"/>
      <c r="E45" s="153"/>
      <c r="F45" s="153"/>
      <c r="G45" s="153"/>
    </row>
  </sheetData>
  <sheetProtection algorithmName="SHA-512" hashValue="sh2vQ71jVCbhPZ1j8VFRP/zu/uygReEo79z27uFePKLpaYyoclj75NpPhuSPQH+cZHh8qUWDlG72xVZri9HQpw==" saltValue="RsrtUiUBVwfBuNJ9e9Biww==" spinCount="100000" sheet="1" objects="1" scenarios="1" selectLockedCells="1" selectUnlockedCells="1"/>
  <mergeCells count="9">
    <mergeCell ref="A3:G3"/>
    <mergeCell ref="A1:G1"/>
    <mergeCell ref="A45:G45"/>
    <mergeCell ref="A25:G25"/>
    <mergeCell ref="A2:G2"/>
    <mergeCell ref="A4:G4"/>
    <mergeCell ref="D7:E7"/>
    <mergeCell ref="F7:G7"/>
    <mergeCell ref="A5:G5"/>
  </mergeCells>
  <phoneticPr fontId="17" type="noConversion"/>
  <printOptions horizontalCentered="1"/>
  <pageMargins left="1.5" right="1" top="1" bottom="1" header="0" footer="0.5"/>
  <pageSetup scale="87" orientation="portrait" horizontalDpi="360" verticalDpi="360" r:id="rId1"/>
  <headerFooter>
    <oddFooter>&amp;C&amp;"Times New Roman,Regular"&amp;10 4</oddFooter>
  </headerFooter>
  <ignoredErrors>
    <ignoredError sqref="C12:C13 C17: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zoomScaleNormal="100" zoomScaleSheetLayoutView="100" workbookViewId="0">
      <selection sqref="A1:G1"/>
    </sheetView>
  </sheetViews>
  <sheetFormatPr defaultColWidth="9.28515625" defaultRowHeight="15" x14ac:dyDescent="0.25"/>
  <cols>
    <col min="1" max="1" width="3.28515625" customWidth="1"/>
    <col min="2" max="2" width="35.28515625" customWidth="1"/>
    <col min="3" max="3" width="6.42578125" customWidth="1"/>
    <col min="4" max="4" width="2.28515625" customWidth="1"/>
    <col min="5" max="5" width="16.7109375" bestFit="1" customWidth="1"/>
    <col min="6" max="6" width="2.28515625" customWidth="1"/>
    <col min="7" max="7" width="17.140625" customWidth="1"/>
    <col min="8" max="9" width="15" bestFit="1" customWidth="1"/>
  </cols>
  <sheetData>
    <row r="1" spans="1:7" ht="18.75" x14ac:dyDescent="0.3">
      <c r="A1" s="157" t="s">
        <v>0</v>
      </c>
      <c r="B1" s="157"/>
      <c r="C1" s="157"/>
      <c r="D1" s="157"/>
      <c r="E1" s="157"/>
      <c r="F1" s="157"/>
      <c r="G1" s="157"/>
    </row>
    <row r="2" spans="1:7" ht="18.75" x14ac:dyDescent="0.3">
      <c r="A2" s="157" t="s">
        <v>73</v>
      </c>
      <c r="B2" s="157"/>
      <c r="C2" s="157"/>
      <c r="D2" s="157"/>
      <c r="E2" s="157"/>
      <c r="F2" s="157"/>
      <c r="G2" s="157"/>
    </row>
    <row r="3" spans="1:7" ht="18.75" x14ac:dyDescent="0.3">
      <c r="A3" s="159" t="s">
        <v>65</v>
      </c>
      <c r="B3" s="159"/>
      <c r="C3" s="159"/>
      <c r="D3" s="159"/>
      <c r="E3" s="159"/>
      <c r="F3" s="159"/>
      <c r="G3" s="159"/>
    </row>
    <row r="4" spans="1:7" ht="18.75" x14ac:dyDescent="0.3">
      <c r="A4" s="159" t="s">
        <v>148</v>
      </c>
      <c r="B4" s="159"/>
      <c r="C4" s="159"/>
      <c r="D4" s="159"/>
      <c r="E4" s="159"/>
      <c r="F4" s="159"/>
      <c r="G4" s="159"/>
    </row>
    <row r="5" spans="1:7" ht="15.75" x14ac:dyDescent="0.25">
      <c r="A5" s="156" t="s">
        <v>147</v>
      </c>
      <c r="B5" s="161"/>
      <c r="C5" s="161"/>
      <c r="D5" s="161"/>
      <c r="E5" s="161"/>
      <c r="F5" s="161"/>
      <c r="G5" s="161"/>
    </row>
    <row r="6" spans="1:7" ht="15.75" x14ac:dyDescent="0.25">
      <c r="A6" s="160"/>
      <c r="B6" s="160"/>
      <c r="C6" s="160"/>
      <c r="D6" s="160"/>
      <c r="E6" s="160"/>
      <c r="F6" s="160"/>
      <c r="G6" s="160"/>
    </row>
    <row r="7" spans="1:7" ht="15.75" x14ac:dyDescent="0.25">
      <c r="A7" s="107"/>
      <c r="B7" s="108"/>
      <c r="C7" s="107"/>
      <c r="D7" s="107"/>
      <c r="E7" s="134"/>
      <c r="F7" s="107"/>
      <c r="G7" s="134"/>
    </row>
    <row r="8" spans="1:7" ht="15.75" x14ac:dyDescent="0.25">
      <c r="A8" s="107"/>
      <c r="B8" s="108"/>
      <c r="C8" s="109" t="s">
        <v>1</v>
      </c>
      <c r="D8" s="158">
        <v>2024</v>
      </c>
      <c r="E8" s="158"/>
      <c r="F8" s="158">
        <v>2023</v>
      </c>
      <c r="G8" s="158"/>
    </row>
    <row r="9" spans="1:7" ht="15.75" x14ac:dyDescent="0.25">
      <c r="A9" s="110" t="s">
        <v>29</v>
      </c>
      <c r="B9" s="108"/>
      <c r="C9" s="111"/>
      <c r="D9" s="107"/>
      <c r="E9" s="112"/>
      <c r="F9" s="113"/>
      <c r="G9" s="112"/>
    </row>
    <row r="10" spans="1:7" ht="15.75" x14ac:dyDescent="0.25">
      <c r="A10" s="107"/>
      <c r="B10" s="108" t="s">
        <v>30</v>
      </c>
      <c r="C10" s="114">
        <v>18</v>
      </c>
      <c r="D10" s="107"/>
      <c r="E10" s="115">
        <v>10758822.67</v>
      </c>
      <c r="F10" s="116"/>
      <c r="G10" s="115">
        <v>9310024.8599999994</v>
      </c>
    </row>
    <row r="11" spans="1:7" ht="15.75" x14ac:dyDescent="0.25">
      <c r="A11" s="107"/>
      <c r="B11" s="108" t="s">
        <v>152</v>
      </c>
      <c r="C11" s="117">
        <v>19</v>
      </c>
      <c r="D11" s="107"/>
      <c r="E11" s="118">
        <v>145463254</v>
      </c>
      <c r="F11" s="119"/>
      <c r="G11" s="118">
        <v>136376538.5</v>
      </c>
    </row>
    <row r="12" spans="1:7" ht="15.75" x14ac:dyDescent="0.25">
      <c r="A12" s="107"/>
      <c r="B12" s="108" t="s">
        <v>31</v>
      </c>
      <c r="C12" s="114">
        <v>20</v>
      </c>
      <c r="D12" s="107"/>
      <c r="E12" s="118">
        <v>14691646.949999999</v>
      </c>
      <c r="F12" s="119"/>
      <c r="G12" s="118">
        <v>12236162.869999999</v>
      </c>
    </row>
    <row r="13" spans="1:7" ht="15.75" x14ac:dyDescent="0.25">
      <c r="A13" s="107"/>
      <c r="B13" s="108" t="s">
        <v>132</v>
      </c>
      <c r="C13" s="114">
        <v>21</v>
      </c>
      <c r="D13" s="107"/>
      <c r="E13" s="118">
        <v>2072047.62</v>
      </c>
      <c r="F13" s="119"/>
      <c r="G13" s="118">
        <v>889319.64</v>
      </c>
    </row>
    <row r="14" spans="1:7" ht="15.75" x14ac:dyDescent="0.25">
      <c r="A14" s="107"/>
      <c r="B14" s="108" t="s">
        <v>32</v>
      </c>
      <c r="C14" s="114">
        <v>22</v>
      </c>
      <c r="D14" s="107"/>
      <c r="E14" s="118">
        <v>773699.24</v>
      </c>
      <c r="F14" s="119"/>
      <c r="G14" s="118">
        <v>597785.71</v>
      </c>
    </row>
    <row r="15" spans="1:7" ht="16.5" thickBot="1" x14ac:dyDescent="0.3">
      <c r="A15" s="110" t="s">
        <v>33</v>
      </c>
      <c r="B15" s="120"/>
      <c r="C15" s="121"/>
      <c r="D15" s="110"/>
      <c r="E15" s="122">
        <f>SUM(E10:E14)</f>
        <v>173759470.47999999</v>
      </c>
      <c r="F15" s="123"/>
      <c r="G15" s="122">
        <f>SUM(G10:G14)</f>
        <v>159409831.58000001</v>
      </c>
    </row>
    <row r="16" spans="1:7" ht="15.75" x14ac:dyDescent="0.25">
      <c r="A16" s="107"/>
      <c r="B16" s="108"/>
      <c r="C16" s="114"/>
      <c r="D16" s="107"/>
      <c r="E16" s="124"/>
      <c r="F16" s="116"/>
      <c r="G16" s="124"/>
    </row>
    <row r="17" spans="1:7" ht="15.75" x14ac:dyDescent="0.25">
      <c r="A17" s="110" t="s">
        <v>34</v>
      </c>
      <c r="B17" s="125"/>
      <c r="C17" s="121"/>
      <c r="D17" s="107"/>
      <c r="E17" s="124"/>
      <c r="F17" s="116"/>
      <c r="G17" s="124"/>
    </row>
    <row r="18" spans="1:7" ht="15.75" x14ac:dyDescent="0.25">
      <c r="A18" s="107"/>
      <c r="B18" s="108" t="s">
        <v>102</v>
      </c>
      <c r="C18" s="114">
        <v>23</v>
      </c>
      <c r="D18" s="107"/>
      <c r="E18" s="126">
        <v>61253941.609999999</v>
      </c>
      <c r="F18" s="111"/>
      <c r="G18" s="126">
        <v>55219389.770000003</v>
      </c>
    </row>
    <row r="19" spans="1:7" ht="31.5" x14ac:dyDescent="0.25">
      <c r="A19" s="107"/>
      <c r="B19" s="108" t="s">
        <v>35</v>
      </c>
      <c r="C19" s="117">
        <v>24</v>
      </c>
      <c r="D19" s="107"/>
      <c r="E19" s="126">
        <v>66341461.240000002</v>
      </c>
      <c r="F19" s="111"/>
      <c r="G19" s="126">
        <v>60315521.329999998</v>
      </c>
    </row>
    <row r="20" spans="1:7" ht="15.75" x14ac:dyDescent="0.25">
      <c r="A20" s="107"/>
      <c r="B20" s="108" t="s">
        <v>153</v>
      </c>
      <c r="C20" s="114">
        <v>25</v>
      </c>
      <c r="D20" s="107"/>
      <c r="E20" s="126">
        <v>41514936.380000003</v>
      </c>
      <c r="F20" s="111"/>
      <c r="G20" s="126">
        <v>39142424.799999997</v>
      </c>
    </row>
    <row r="21" spans="1:7" ht="15.75" x14ac:dyDescent="0.25">
      <c r="A21" s="107"/>
      <c r="B21" s="108" t="s">
        <v>36</v>
      </c>
      <c r="C21" s="114">
        <v>26</v>
      </c>
      <c r="D21" s="107"/>
      <c r="E21" s="126">
        <v>6792291.5600000015</v>
      </c>
      <c r="F21" s="111"/>
      <c r="G21" s="126">
        <v>5992913.8099999996</v>
      </c>
    </row>
    <row r="22" spans="1:7" ht="16.5" thickBot="1" x14ac:dyDescent="0.3">
      <c r="A22" s="110" t="s">
        <v>74</v>
      </c>
      <c r="B22" s="120"/>
      <c r="C22" s="121"/>
      <c r="D22" s="110"/>
      <c r="E22" s="122">
        <f>SUM(E18:E21)</f>
        <v>175902630.78999999</v>
      </c>
      <c r="F22" s="123"/>
      <c r="G22" s="122">
        <f>SUM(G18:G21)</f>
        <v>160670249.70999998</v>
      </c>
    </row>
    <row r="23" spans="1:7" ht="15.75" x14ac:dyDescent="0.25">
      <c r="A23" s="110" t="s">
        <v>75</v>
      </c>
      <c r="B23" s="108"/>
      <c r="C23" s="114"/>
      <c r="D23" s="110"/>
      <c r="E23" s="127">
        <f>+E15-E22</f>
        <v>-2143160.3100000024</v>
      </c>
      <c r="F23" s="123"/>
      <c r="G23" s="127">
        <f>+G15-G22</f>
        <v>-1260418.1299999654</v>
      </c>
    </row>
    <row r="24" spans="1:7" ht="15.75" x14ac:dyDescent="0.25">
      <c r="A24" s="107"/>
      <c r="B24" s="128" t="s">
        <v>138</v>
      </c>
      <c r="C24" s="114"/>
      <c r="D24" s="107"/>
      <c r="E24" s="124"/>
      <c r="F24" s="116"/>
      <c r="G24" s="124"/>
    </row>
    <row r="25" spans="1:7" ht="15.75" x14ac:dyDescent="0.25">
      <c r="A25" s="107"/>
      <c r="B25" s="129" t="s">
        <v>76</v>
      </c>
      <c r="C25" s="117">
        <v>27</v>
      </c>
      <c r="D25" s="107"/>
      <c r="E25" s="130">
        <v>-7672269.8100000005</v>
      </c>
      <c r="F25" s="111"/>
      <c r="G25" s="130">
        <v>-7593997.79</v>
      </c>
    </row>
    <row r="26" spans="1:7" ht="16.5" thickBot="1" x14ac:dyDescent="0.3">
      <c r="A26" s="110" t="s">
        <v>37</v>
      </c>
      <c r="B26" s="108"/>
      <c r="C26" s="131"/>
      <c r="D26" s="110"/>
      <c r="E26" s="132">
        <f>+E23+E25</f>
        <v>-9815430.1200000029</v>
      </c>
      <c r="F26" s="123"/>
      <c r="G26" s="132">
        <f>+G23+G25</f>
        <v>-8854415.9199999645</v>
      </c>
    </row>
    <row r="27" spans="1:7" ht="16.5" thickTop="1" x14ac:dyDescent="0.25">
      <c r="A27" s="110"/>
      <c r="B27" s="120"/>
      <c r="C27" s="133"/>
      <c r="D27" s="110"/>
      <c r="E27" s="110"/>
      <c r="F27" s="110"/>
      <c r="G27" s="110"/>
    </row>
    <row r="28" spans="1:7" ht="15.75" x14ac:dyDescent="0.25">
      <c r="A28" s="156" t="s">
        <v>120</v>
      </c>
      <c r="B28" s="156"/>
      <c r="C28" s="156"/>
      <c r="D28" s="156"/>
      <c r="E28" s="156"/>
      <c r="F28" s="156"/>
      <c r="G28" s="156"/>
    </row>
  </sheetData>
  <sheetProtection algorithmName="SHA-512" hashValue="bSO94YSzjvyccQDzyL09JxZJn3bWAWAhzUBOO4BmgH4Gu9xzP2kdvOMWM0Eb6QIe/ekvAxBl8kfoXGoWMxQByw==" saltValue="YlGgLXQug3GdP/7IUGIqxA==" spinCount="100000" sheet="1" objects="1" scenarios="1" selectLockedCells="1" selectUnlockedCells="1"/>
  <mergeCells count="9">
    <mergeCell ref="A28:G28"/>
    <mergeCell ref="A1:G1"/>
    <mergeCell ref="A2:G2"/>
    <mergeCell ref="D8:E8"/>
    <mergeCell ref="F8:G8"/>
    <mergeCell ref="A3:G3"/>
    <mergeCell ref="A4:G4"/>
    <mergeCell ref="A6:G6"/>
    <mergeCell ref="A5:G5"/>
  </mergeCells>
  <pageMargins left="1.5" right="1" top="1" bottom="1" header="0" footer="0.5"/>
  <pageSetup scale="91" orientation="portrait" horizontalDpi="4294967293" verticalDpi="360" r:id="rId1"/>
  <headerFooter>
    <oddFooter>&amp;C&amp;"Times New Roman,Regular"&amp;10 5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zoomScaleNormal="100" zoomScaleSheetLayoutView="100" workbookViewId="0">
      <selection sqref="A1:G1"/>
    </sheetView>
  </sheetViews>
  <sheetFormatPr defaultColWidth="9.28515625" defaultRowHeight="15" x14ac:dyDescent="0.25"/>
  <cols>
    <col min="1" max="1" width="3.28515625" customWidth="1"/>
    <col min="2" max="2" width="31.5703125" customWidth="1"/>
    <col min="3" max="3" width="5.7109375" customWidth="1"/>
    <col min="4" max="4" width="2.28515625" customWidth="1"/>
    <col min="5" max="5" width="16.7109375" bestFit="1" customWidth="1"/>
    <col min="6" max="6" width="2.28515625" customWidth="1"/>
    <col min="7" max="7" width="17.5703125" customWidth="1"/>
    <col min="9" max="9" width="19.28515625" bestFit="1" customWidth="1"/>
  </cols>
  <sheetData>
    <row r="1" spans="1:7" ht="18.75" x14ac:dyDescent="0.3">
      <c r="A1" s="152" t="s">
        <v>0</v>
      </c>
      <c r="B1" s="152"/>
      <c r="C1" s="152"/>
      <c r="D1" s="152"/>
      <c r="E1" s="152"/>
      <c r="F1" s="152"/>
      <c r="G1" s="152"/>
    </row>
    <row r="2" spans="1:7" ht="18.75" x14ac:dyDescent="0.3">
      <c r="A2" s="152" t="s">
        <v>77</v>
      </c>
      <c r="B2" s="152"/>
      <c r="C2" s="152"/>
      <c r="D2" s="152"/>
      <c r="E2" s="152"/>
      <c r="F2" s="152"/>
      <c r="G2" s="152"/>
    </row>
    <row r="3" spans="1:7" ht="18.75" x14ac:dyDescent="0.3">
      <c r="A3" s="151" t="s">
        <v>65</v>
      </c>
      <c r="B3" s="151"/>
      <c r="C3" s="151"/>
      <c r="D3" s="151"/>
      <c r="E3" s="151"/>
      <c r="F3" s="151"/>
      <c r="G3" s="151"/>
    </row>
    <row r="4" spans="1:7" ht="18.75" x14ac:dyDescent="0.3">
      <c r="A4" s="151" t="s">
        <v>148</v>
      </c>
      <c r="B4" s="151"/>
      <c r="C4" s="151"/>
      <c r="D4" s="151"/>
      <c r="E4" s="151"/>
      <c r="F4" s="151"/>
      <c r="G4" s="151"/>
    </row>
    <row r="5" spans="1:7" ht="15.75" x14ac:dyDescent="0.25">
      <c r="A5" s="153" t="s">
        <v>147</v>
      </c>
      <c r="B5" s="153"/>
      <c r="C5" s="153"/>
      <c r="D5" s="153"/>
      <c r="E5" s="153"/>
      <c r="F5" s="153"/>
      <c r="G5" s="153"/>
    </row>
    <row r="6" spans="1:7" ht="26.25" customHeight="1" x14ac:dyDescent="0.25">
      <c r="A6" s="2"/>
      <c r="B6" s="2"/>
      <c r="C6" s="2"/>
      <c r="D6" s="2"/>
      <c r="E6" s="2"/>
      <c r="F6" s="2"/>
      <c r="G6" s="2"/>
    </row>
    <row r="7" spans="1:7" ht="24" customHeight="1" x14ac:dyDescent="0.25">
      <c r="A7" s="1"/>
      <c r="B7" s="1"/>
      <c r="C7" s="74" t="s">
        <v>1</v>
      </c>
      <c r="D7" s="155">
        <v>2024</v>
      </c>
      <c r="E7" s="155"/>
      <c r="F7" s="155">
        <v>2023</v>
      </c>
      <c r="G7" s="155"/>
    </row>
    <row r="8" spans="1:7" ht="15.75" x14ac:dyDescent="0.25">
      <c r="A8" s="7" t="s">
        <v>127</v>
      </c>
      <c r="B8" s="3"/>
      <c r="C8" s="3"/>
      <c r="D8" s="3"/>
      <c r="E8" s="33">
        <v>436608538.25</v>
      </c>
      <c r="F8" s="34"/>
      <c r="G8" s="33">
        <v>444053722.75</v>
      </c>
    </row>
    <row r="9" spans="1:7" ht="13.5" customHeight="1" x14ac:dyDescent="0.25">
      <c r="A9" s="3" t="s">
        <v>138</v>
      </c>
      <c r="B9" s="3"/>
      <c r="C9" s="3"/>
      <c r="D9" s="3"/>
      <c r="E9" s="33"/>
      <c r="F9" s="34"/>
      <c r="G9" s="33"/>
    </row>
    <row r="10" spans="1:7" ht="15.75" x14ac:dyDescent="0.25">
      <c r="A10" s="3"/>
      <c r="B10" s="3" t="s">
        <v>38</v>
      </c>
      <c r="C10" s="41">
        <v>28</v>
      </c>
      <c r="D10" s="3"/>
      <c r="E10" s="37">
        <v>-125576.24</v>
      </c>
      <c r="F10" s="34"/>
      <c r="G10" s="37">
        <v>1409231.42</v>
      </c>
    </row>
    <row r="11" spans="1:7" ht="15.75" x14ac:dyDescent="0.25">
      <c r="A11" s="7" t="s">
        <v>142</v>
      </c>
      <c r="B11" s="7"/>
      <c r="C11" s="42"/>
      <c r="D11" s="7"/>
      <c r="E11" s="38">
        <f>SUM(E8:E10)</f>
        <v>436482962.00999999</v>
      </c>
      <c r="F11" s="35"/>
      <c r="G11" s="38">
        <f>SUM(G8:G10)</f>
        <v>445462954.17000002</v>
      </c>
    </row>
    <row r="12" spans="1:7" ht="32.25" customHeight="1" x14ac:dyDescent="0.25">
      <c r="A12" s="162" t="s">
        <v>39</v>
      </c>
      <c r="B12" s="162"/>
      <c r="C12" s="27"/>
      <c r="D12" s="3"/>
      <c r="E12" s="36"/>
      <c r="F12" s="34"/>
      <c r="G12" s="36"/>
    </row>
    <row r="13" spans="1:7" ht="49.15" customHeight="1" x14ac:dyDescent="0.25">
      <c r="A13" s="27"/>
      <c r="B13" s="95" t="s">
        <v>150</v>
      </c>
      <c r="C13" s="96">
        <v>29</v>
      </c>
      <c r="D13" s="3"/>
      <c r="E13" s="36">
        <v>18013429.0490475</v>
      </c>
      <c r="F13" s="34"/>
      <c r="G13" s="36">
        <v>0</v>
      </c>
    </row>
    <row r="14" spans="1:7" ht="18.75" customHeight="1" x14ac:dyDescent="0.25">
      <c r="A14" s="73"/>
      <c r="B14" s="6" t="s">
        <v>40</v>
      </c>
      <c r="C14" s="73"/>
      <c r="D14" s="73"/>
      <c r="E14" s="33">
        <v>-9815430.1199999843</v>
      </c>
      <c r="F14" s="34"/>
      <c r="G14" s="33">
        <v>-8854415.9199999999</v>
      </c>
    </row>
    <row r="15" spans="1:7" ht="32.25" customHeight="1" x14ac:dyDescent="0.25">
      <c r="A15" s="73"/>
      <c r="B15" s="75" t="s">
        <v>41</v>
      </c>
      <c r="C15" s="76"/>
      <c r="D15" s="77"/>
      <c r="E15" s="43">
        <f>SUM(E13:E14)</f>
        <v>8197998.9290475156</v>
      </c>
      <c r="F15" s="35"/>
      <c r="G15" s="43">
        <f>SUM(G14:G14)</f>
        <v>-8854415.9199999999</v>
      </c>
    </row>
    <row r="16" spans="1:7" ht="16.5" thickBot="1" x14ac:dyDescent="0.3">
      <c r="A16" s="7" t="s">
        <v>128</v>
      </c>
      <c r="B16" s="7"/>
      <c r="C16" s="7"/>
      <c r="D16" s="7"/>
      <c r="E16" s="44">
        <f>+E11+E15</f>
        <v>444680960.93904752</v>
      </c>
      <c r="F16" s="35"/>
      <c r="G16" s="44">
        <f>+G11+G15</f>
        <v>436608538.25</v>
      </c>
    </row>
    <row r="17" spans="1:7" ht="16.5" thickTop="1" x14ac:dyDescent="0.25">
      <c r="A17" s="7"/>
      <c r="B17" s="7"/>
      <c r="C17" s="7"/>
      <c r="D17" s="7"/>
      <c r="E17" s="25"/>
      <c r="F17" s="19"/>
      <c r="G17" s="25"/>
    </row>
    <row r="18" spans="1:7" ht="15.75" x14ac:dyDescent="0.25">
      <c r="A18" s="3"/>
      <c r="B18" s="3"/>
      <c r="C18" s="3"/>
      <c r="D18" s="3"/>
      <c r="E18" s="5"/>
      <c r="F18" s="3"/>
      <c r="G18" s="5"/>
    </row>
    <row r="19" spans="1:7" ht="15.75" x14ac:dyDescent="0.25">
      <c r="A19" s="153" t="s">
        <v>120</v>
      </c>
      <c r="B19" s="153"/>
      <c r="C19" s="153"/>
      <c r="D19" s="153"/>
      <c r="E19" s="153"/>
      <c r="F19" s="153"/>
      <c r="G19" s="153"/>
    </row>
    <row r="20" spans="1:7" ht="15.75" x14ac:dyDescent="0.25">
      <c r="A20" s="3"/>
      <c r="B20" s="3"/>
      <c r="C20" s="3"/>
      <c r="D20" s="3"/>
      <c r="E20" s="5"/>
      <c r="F20" s="3"/>
      <c r="G20" s="5"/>
    </row>
    <row r="21" spans="1:7" ht="15.75" x14ac:dyDescent="0.25">
      <c r="A21" s="3"/>
      <c r="B21" s="3"/>
      <c r="C21" s="3"/>
      <c r="D21" s="3"/>
      <c r="E21" s="5"/>
      <c r="F21" s="3"/>
      <c r="G21" s="5"/>
    </row>
    <row r="22" spans="1:7" ht="15.75" x14ac:dyDescent="0.25">
      <c r="A22" s="3"/>
      <c r="B22" s="3"/>
      <c r="C22" s="3"/>
      <c r="D22" s="3"/>
      <c r="E22" s="5"/>
      <c r="F22" s="3"/>
      <c r="G22" s="5"/>
    </row>
  </sheetData>
  <sheetProtection algorithmName="SHA-512" hashValue="4DvwsXUpi8NHg+VwDZftVXYkpe5KmlehkfDdJaLMfnYe6ZE3kkXSL3uDt5okl2+iyWKrDt+nOAFeLAuYYx0czw==" saltValue="pZWssaXAwz0uLgDCCfY+lA==" spinCount="100000" sheet="1" objects="1" scenarios="1" selectLockedCells="1" selectUnlockedCells="1"/>
  <mergeCells count="9">
    <mergeCell ref="A1:G1"/>
    <mergeCell ref="A2:G2"/>
    <mergeCell ref="A4:G4"/>
    <mergeCell ref="A3:G3"/>
    <mergeCell ref="A19:G19"/>
    <mergeCell ref="D7:E7"/>
    <mergeCell ref="F7:G7"/>
    <mergeCell ref="A12:B12"/>
    <mergeCell ref="A5:G5"/>
  </mergeCells>
  <pageMargins left="1.5" right="1" top="1" bottom="1" header="0.3" footer="0.5"/>
  <pageSetup scale="95" orientation="portrait" horizontalDpi="4294967293" verticalDpi="360" r:id="rId1"/>
  <headerFooter>
    <oddFooter>&amp;C&amp;"Times New Roman,Regular"&amp;10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3"/>
  <sheetViews>
    <sheetView zoomScaleNormal="100" zoomScaleSheetLayoutView="100" workbookViewId="0">
      <selection sqref="A1:E1"/>
    </sheetView>
  </sheetViews>
  <sheetFormatPr defaultColWidth="9.28515625" defaultRowHeight="15" x14ac:dyDescent="0.25"/>
  <cols>
    <col min="1" max="1" width="43.7109375" customWidth="1"/>
    <col min="2" max="2" width="5.28515625" customWidth="1"/>
    <col min="3" max="3" width="18.7109375" customWidth="1"/>
    <col min="4" max="4" width="1.42578125" customWidth="1"/>
    <col min="5" max="5" width="17.7109375" customWidth="1"/>
    <col min="6" max="8" width="13.85546875" bestFit="1" customWidth="1"/>
  </cols>
  <sheetData>
    <row r="1" spans="1:5" ht="18.75" x14ac:dyDescent="0.3">
      <c r="A1" s="152" t="s">
        <v>0</v>
      </c>
      <c r="B1" s="152"/>
      <c r="C1" s="152"/>
      <c r="D1" s="152"/>
      <c r="E1" s="152"/>
    </row>
    <row r="2" spans="1:5" ht="18.75" x14ac:dyDescent="0.3">
      <c r="A2" s="152" t="s">
        <v>79</v>
      </c>
      <c r="B2" s="152"/>
      <c r="C2" s="152"/>
      <c r="D2" s="152"/>
      <c r="E2" s="152"/>
    </row>
    <row r="3" spans="1:5" ht="18.75" x14ac:dyDescent="0.3">
      <c r="A3" s="151" t="s">
        <v>65</v>
      </c>
      <c r="B3" s="151"/>
      <c r="C3" s="151"/>
      <c r="D3" s="151"/>
      <c r="E3" s="151"/>
    </row>
    <row r="4" spans="1:5" ht="18.75" x14ac:dyDescent="0.3">
      <c r="A4" s="151" t="s">
        <v>148</v>
      </c>
      <c r="B4" s="151"/>
      <c r="C4" s="151"/>
      <c r="D4" s="151"/>
      <c r="E4" s="151"/>
    </row>
    <row r="5" spans="1:5" ht="15.75" x14ac:dyDescent="0.25">
      <c r="A5" s="153" t="s">
        <v>147</v>
      </c>
      <c r="B5" s="153"/>
      <c r="C5" s="153"/>
      <c r="D5" s="153"/>
      <c r="E5" s="153"/>
    </row>
    <row r="6" spans="1:5" ht="18.75" x14ac:dyDescent="0.3">
      <c r="A6" s="135"/>
      <c r="B6" s="136"/>
      <c r="C6" s="137"/>
      <c r="D6" s="138"/>
      <c r="E6" s="137"/>
    </row>
    <row r="7" spans="1:5" ht="15" customHeight="1" x14ac:dyDescent="0.25">
      <c r="A7" s="139"/>
      <c r="B7" s="140" t="s">
        <v>140</v>
      </c>
      <c r="C7" s="70">
        <v>2024</v>
      </c>
      <c r="D7" s="14"/>
      <c r="E7" s="74">
        <v>2023</v>
      </c>
    </row>
    <row r="8" spans="1:5" ht="15.75" x14ac:dyDescent="0.25">
      <c r="A8" s="141" t="s">
        <v>42</v>
      </c>
      <c r="B8" s="142"/>
      <c r="C8" s="3"/>
      <c r="D8" s="4"/>
      <c r="E8" s="3"/>
    </row>
    <row r="9" spans="1:5" ht="15.75" x14ac:dyDescent="0.25">
      <c r="A9" s="27" t="s">
        <v>43</v>
      </c>
      <c r="B9" s="142"/>
      <c r="C9" s="3"/>
      <c r="D9" s="4"/>
      <c r="E9" s="3"/>
    </row>
    <row r="10" spans="1:5" ht="15.75" x14ac:dyDescent="0.25">
      <c r="A10" s="139" t="s">
        <v>44</v>
      </c>
      <c r="B10" s="142"/>
      <c r="C10" s="143">
        <v>10758822.67</v>
      </c>
      <c r="D10" s="144"/>
      <c r="E10" s="143">
        <v>9310024.8599999994</v>
      </c>
    </row>
    <row r="11" spans="1:5" ht="15.75" x14ac:dyDescent="0.25">
      <c r="A11" s="139" t="s">
        <v>45</v>
      </c>
      <c r="B11" s="89"/>
      <c r="C11" s="143">
        <v>145463254</v>
      </c>
      <c r="D11" s="144"/>
      <c r="E11" s="143">
        <v>136376538.5</v>
      </c>
    </row>
    <row r="12" spans="1:5" ht="15.75" x14ac:dyDescent="0.25">
      <c r="A12" s="139" t="s">
        <v>46</v>
      </c>
      <c r="B12" s="89"/>
      <c r="C12" s="143">
        <v>14671485.42</v>
      </c>
      <c r="D12" s="144"/>
      <c r="E12" s="143">
        <v>12214054.550000001</v>
      </c>
    </row>
    <row r="13" spans="1:5" ht="15.75" x14ac:dyDescent="0.25">
      <c r="A13" s="139" t="s">
        <v>47</v>
      </c>
      <c r="B13" s="89"/>
      <c r="C13" s="143">
        <v>20161.53</v>
      </c>
      <c r="D13" s="144"/>
      <c r="E13" s="143">
        <v>22108.32</v>
      </c>
    </row>
    <row r="14" spans="1:5" ht="15.75" x14ac:dyDescent="0.25">
      <c r="A14" s="139" t="s">
        <v>48</v>
      </c>
      <c r="B14" s="142"/>
      <c r="C14" s="28">
        <v>17783833.07</v>
      </c>
      <c r="D14" s="144"/>
      <c r="E14" s="28">
        <v>17116451.960000001</v>
      </c>
    </row>
    <row r="15" spans="1:5" ht="16.5" thickBot="1" x14ac:dyDescent="0.3">
      <c r="A15" s="141" t="s">
        <v>136</v>
      </c>
      <c r="B15" s="88"/>
      <c r="C15" s="29">
        <f>SUM(C10:C14)</f>
        <v>188697556.68999997</v>
      </c>
      <c r="D15" s="30"/>
      <c r="E15" s="29">
        <f>SUM(E10:E14)</f>
        <v>175039178.19000003</v>
      </c>
    </row>
    <row r="16" spans="1:5" ht="15.75" x14ac:dyDescent="0.25">
      <c r="A16" s="27" t="s">
        <v>49</v>
      </c>
      <c r="B16" s="145"/>
      <c r="C16" s="31"/>
      <c r="D16" s="146"/>
      <c r="E16" s="31"/>
    </row>
    <row r="17" spans="1:5" ht="15.75" x14ac:dyDescent="0.25">
      <c r="A17" s="139" t="s">
        <v>50</v>
      </c>
      <c r="B17" s="142"/>
      <c r="C17" s="143">
        <v>66450638.07</v>
      </c>
      <c r="D17" s="144"/>
      <c r="E17" s="143">
        <v>62861083.289999999</v>
      </c>
    </row>
    <row r="18" spans="1:5" ht="15.75" x14ac:dyDescent="0.25">
      <c r="A18" s="139" t="s">
        <v>51</v>
      </c>
      <c r="B18" s="142"/>
      <c r="C18" s="143">
        <v>11821849.33</v>
      </c>
      <c r="D18" s="144"/>
      <c r="E18" s="143">
        <v>15323450.630000001</v>
      </c>
    </row>
    <row r="19" spans="1:5" ht="15.75" x14ac:dyDescent="0.25">
      <c r="A19" s="139" t="s">
        <v>52</v>
      </c>
      <c r="B19" s="142"/>
      <c r="C19" s="143">
        <v>61253941.610000007</v>
      </c>
      <c r="D19" s="144"/>
      <c r="E19" s="143">
        <v>55219389.770000003</v>
      </c>
    </row>
    <row r="20" spans="1:5" ht="15.75" x14ac:dyDescent="0.25">
      <c r="A20" s="139" t="s">
        <v>53</v>
      </c>
      <c r="B20" s="142"/>
      <c r="C20" s="143">
        <v>6792291.5600000024</v>
      </c>
      <c r="D20" s="144"/>
      <c r="E20" s="143">
        <v>5992913.8099999996</v>
      </c>
    </row>
    <row r="21" spans="1:5" ht="15.75" x14ac:dyDescent="0.25">
      <c r="A21" s="139" t="s">
        <v>54</v>
      </c>
      <c r="B21" s="147"/>
      <c r="C21" s="28">
        <v>16914663.91</v>
      </c>
      <c r="D21" s="144"/>
      <c r="E21" s="28">
        <v>9799752.7799999993</v>
      </c>
    </row>
    <row r="22" spans="1:5" ht="15.75" x14ac:dyDescent="0.25">
      <c r="A22" s="141" t="s">
        <v>137</v>
      </c>
      <c r="B22" s="89"/>
      <c r="C22" s="32">
        <f>SUM(C17:C21)</f>
        <v>163233384.48000002</v>
      </c>
      <c r="D22" s="30"/>
      <c r="E22" s="32">
        <f>SUM(E17:E21)</f>
        <v>149196590.28</v>
      </c>
    </row>
    <row r="23" spans="1:5" ht="16.5" thickBot="1" x14ac:dyDescent="0.3">
      <c r="A23" s="141" t="s">
        <v>55</v>
      </c>
      <c r="B23" s="89" t="s">
        <v>151</v>
      </c>
      <c r="C23" s="29">
        <f>+C15-C22</f>
        <v>25464172.209999949</v>
      </c>
      <c r="D23" s="30"/>
      <c r="E23" s="29">
        <f>+E15-E22</f>
        <v>25842587.910000026</v>
      </c>
    </row>
    <row r="24" spans="1:5" ht="15.75" x14ac:dyDescent="0.25">
      <c r="A24" s="141" t="s">
        <v>56</v>
      </c>
      <c r="B24" s="147"/>
      <c r="C24" s="31"/>
      <c r="D24" s="146"/>
      <c r="E24" s="31"/>
    </row>
    <row r="25" spans="1:5" ht="15.75" x14ac:dyDescent="0.25">
      <c r="A25" s="148" t="s">
        <v>57</v>
      </c>
      <c r="B25" s="147"/>
      <c r="C25" s="71">
        <v>0</v>
      </c>
      <c r="D25" s="146"/>
      <c r="E25" s="71">
        <v>0</v>
      </c>
    </row>
    <row r="26" spans="1:5" ht="15.75" x14ac:dyDescent="0.25">
      <c r="A26" s="27" t="s">
        <v>136</v>
      </c>
      <c r="B26" s="147"/>
      <c r="C26" s="31">
        <v>0</v>
      </c>
      <c r="D26" s="146"/>
      <c r="E26" s="31">
        <v>0</v>
      </c>
    </row>
    <row r="27" spans="1:5" ht="15.75" x14ac:dyDescent="0.25">
      <c r="A27" s="27" t="s">
        <v>49</v>
      </c>
      <c r="B27" s="147"/>
      <c r="C27" s="31"/>
      <c r="D27" s="146"/>
      <c r="E27" s="31"/>
    </row>
    <row r="28" spans="1:5" ht="31.5" x14ac:dyDescent="0.25">
      <c r="A28" s="148" t="s">
        <v>143</v>
      </c>
      <c r="B28" s="147"/>
      <c r="C28" s="28">
        <v>15427762.800000004</v>
      </c>
      <c r="D28" s="144"/>
      <c r="E28" s="28">
        <v>19826826.949999999</v>
      </c>
    </row>
    <row r="29" spans="1:5" ht="15.75" x14ac:dyDescent="0.25">
      <c r="A29" s="27" t="s">
        <v>137</v>
      </c>
      <c r="B29" s="147"/>
      <c r="C29" s="32">
        <f>+C28</f>
        <v>15427762.800000004</v>
      </c>
      <c r="D29" s="72">
        <f>+D28</f>
        <v>0</v>
      </c>
      <c r="E29" s="32">
        <f>+E28</f>
        <v>19826826.949999999</v>
      </c>
    </row>
    <row r="30" spans="1:5" ht="16.5" thickBot="1" x14ac:dyDescent="0.3">
      <c r="A30" s="141" t="s">
        <v>58</v>
      </c>
      <c r="B30" s="89"/>
      <c r="C30" s="29">
        <f>+-C28</f>
        <v>-15427762.800000004</v>
      </c>
      <c r="D30" s="30"/>
      <c r="E30" s="29">
        <f>+-E28</f>
        <v>-19826826.949999999</v>
      </c>
    </row>
    <row r="31" spans="1:5" ht="15.75" x14ac:dyDescent="0.25">
      <c r="A31" s="141" t="s">
        <v>59</v>
      </c>
      <c r="B31" s="147"/>
      <c r="C31" s="31"/>
      <c r="D31" s="146"/>
      <c r="E31" s="31"/>
    </row>
    <row r="32" spans="1:5" ht="15.75" x14ac:dyDescent="0.25">
      <c r="A32" s="27" t="s">
        <v>43</v>
      </c>
      <c r="B32" s="147"/>
      <c r="C32" s="71">
        <v>0</v>
      </c>
      <c r="D32" s="146"/>
      <c r="E32" s="71">
        <v>0</v>
      </c>
    </row>
    <row r="33" spans="1:5" ht="15.6" hidden="1" customHeight="1" x14ac:dyDescent="0.25">
      <c r="A33" s="139" t="s">
        <v>60</v>
      </c>
      <c r="B33" s="147"/>
      <c r="C33" s="28">
        <v>0</v>
      </c>
      <c r="D33" s="144"/>
      <c r="E33" s="28">
        <v>0</v>
      </c>
    </row>
    <row r="34" spans="1:5" ht="14.45" hidden="1" customHeight="1" x14ac:dyDescent="0.25">
      <c r="A34" s="141" t="s">
        <v>136</v>
      </c>
      <c r="B34" s="147"/>
      <c r="C34" s="72">
        <f>+C33</f>
        <v>0</v>
      </c>
      <c r="D34" s="146"/>
      <c r="E34" s="72">
        <f>+E33</f>
        <v>0</v>
      </c>
    </row>
    <row r="35" spans="1:5" ht="15.75" x14ac:dyDescent="0.25">
      <c r="A35" s="27" t="s">
        <v>49</v>
      </c>
      <c r="B35" s="147"/>
      <c r="C35" s="31"/>
      <c r="D35" s="146"/>
      <c r="E35" s="31"/>
    </row>
    <row r="36" spans="1:5" ht="16.5" customHeight="1" x14ac:dyDescent="0.25">
      <c r="A36" s="139" t="s">
        <v>61</v>
      </c>
      <c r="B36" s="147"/>
      <c r="C36" s="28">
        <v>13772491.680000007</v>
      </c>
      <c r="D36" s="144"/>
      <c r="E36" s="28">
        <v>11606726.25</v>
      </c>
    </row>
    <row r="37" spans="1:5" ht="16.5" customHeight="1" x14ac:dyDescent="0.25">
      <c r="A37" s="141" t="s">
        <v>137</v>
      </c>
      <c r="B37" s="147"/>
      <c r="C37" s="72">
        <f>+C36</f>
        <v>13772491.680000007</v>
      </c>
      <c r="D37" s="72">
        <f>+D36</f>
        <v>0</v>
      </c>
      <c r="E37" s="72">
        <f>+E36</f>
        <v>11606726.25</v>
      </c>
    </row>
    <row r="38" spans="1:5" ht="16.5" thickBot="1" x14ac:dyDescent="0.3">
      <c r="A38" s="141" t="s">
        <v>62</v>
      </c>
      <c r="B38" s="89"/>
      <c r="C38" s="29">
        <f>+C33-C36</f>
        <v>-13772491.680000007</v>
      </c>
      <c r="D38" s="30"/>
      <c r="E38" s="29">
        <f>+E33-E36</f>
        <v>-11606726.25</v>
      </c>
    </row>
    <row r="39" spans="1:5" ht="31.5" x14ac:dyDescent="0.25">
      <c r="A39" s="141" t="s">
        <v>78</v>
      </c>
      <c r="B39" s="147"/>
      <c r="C39" s="31">
        <f>+C23+C30+C38</f>
        <v>-3736082.2700000629</v>
      </c>
      <c r="D39" s="146"/>
      <c r="E39" s="31">
        <f>+E23+E30+E38</f>
        <v>-5590965.289999973</v>
      </c>
    </row>
    <row r="40" spans="1:5" ht="15.75" x14ac:dyDescent="0.25">
      <c r="A40" s="141" t="s">
        <v>154</v>
      </c>
      <c r="B40" s="147"/>
      <c r="C40" s="28">
        <v>40762404.059999995</v>
      </c>
      <c r="D40" s="144"/>
      <c r="E40" s="28">
        <v>46353369.350000001</v>
      </c>
    </row>
    <row r="41" spans="1:5" ht="16.5" thickBot="1" x14ac:dyDescent="0.3">
      <c r="A41" s="141" t="s">
        <v>63</v>
      </c>
      <c r="B41" s="89" t="s">
        <v>141</v>
      </c>
      <c r="C41" s="29">
        <f>+C39+C40</f>
        <v>37026321.789999932</v>
      </c>
      <c r="D41" s="30"/>
      <c r="E41" s="29">
        <f>+E39+E40</f>
        <v>40762404.060000032</v>
      </c>
    </row>
    <row r="42" spans="1:5" ht="16.5" customHeight="1" x14ac:dyDescent="0.25">
      <c r="A42" s="139"/>
      <c r="B42" s="142"/>
      <c r="C42" s="3"/>
      <c r="D42" s="4"/>
      <c r="E42" s="3"/>
    </row>
    <row r="43" spans="1:5" ht="15.75" x14ac:dyDescent="0.25">
      <c r="A43" s="153" t="s">
        <v>120</v>
      </c>
      <c r="B43" s="153"/>
      <c r="C43" s="153"/>
      <c r="D43" s="153"/>
      <c r="E43" s="153"/>
    </row>
  </sheetData>
  <sheetProtection algorithmName="SHA-512" hashValue="/05OzTEB566L0k4FtcfeaGnIqeKMKUKG4wtoxvUtPs4g/WxgGZ5cJeIn9WI5MUXV5ApvJyii641KGJ2MvgSRQA==" saltValue="yD8h3VMt1CBzkmRlE5xFMg==" spinCount="100000" sheet="1" objects="1" scenarios="1" selectLockedCells="1" selectUnlockedCells="1"/>
  <mergeCells count="6">
    <mergeCell ref="A43:E43"/>
    <mergeCell ref="A1:E1"/>
    <mergeCell ref="A3:E3"/>
    <mergeCell ref="A2:E2"/>
    <mergeCell ref="A4:E4"/>
    <mergeCell ref="A5:E5"/>
  </mergeCells>
  <pageMargins left="1.5" right="1" top="1" bottom="1" header="0" footer="0.5"/>
  <pageSetup scale="85" orientation="portrait" horizontalDpi="4294967293" verticalDpi="360" r:id="rId1"/>
  <headerFooter>
    <oddFooter>&amp;C&amp;"Times New Roman,Regular"&amp;10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8"/>
  <sheetViews>
    <sheetView zoomScaleNormal="100" zoomScaleSheetLayoutView="90" zoomScalePageLayoutView="80" workbookViewId="0">
      <selection sqref="A1:J1"/>
    </sheetView>
  </sheetViews>
  <sheetFormatPr defaultColWidth="8.7109375" defaultRowHeight="15" x14ac:dyDescent="0.25"/>
  <cols>
    <col min="1" max="1" width="2.42578125" customWidth="1"/>
    <col min="2" max="2" width="3.28515625" customWidth="1"/>
    <col min="3" max="3" width="2.7109375" customWidth="1"/>
    <col min="4" max="4" width="2.42578125" customWidth="1"/>
    <col min="5" max="5" width="40.28515625" customWidth="1"/>
    <col min="6" max="6" width="17.42578125" customWidth="1"/>
    <col min="7" max="7" width="16.7109375" customWidth="1"/>
    <col min="8" max="8" width="16.42578125" bestFit="1" customWidth="1"/>
    <col min="9" max="9" width="16.42578125" customWidth="1"/>
    <col min="10" max="10" width="18.7109375" customWidth="1"/>
    <col min="11" max="11" width="15.7109375" bestFit="1" customWidth="1"/>
    <col min="12" max="12" width="15.28515625" bestFit="1" customWidth="1"/>
    <col min="13" max="13" width="15.28515625" customWidth="1"/>
    <col min="14" max="14" width="15.7109375" bestFit="1" customWidth="1"/>
    <col min="15" max="15" width="33.140625" bestFit="1" customWidth="1"/>
    <col min="16" max="16" width="16.7109375" bestFit="1" customWidth="1"/>
    <col min="17" max="17" width="14.85546875" bestFit="1" customWidth="1"/>
  </cols>
  <sheetData>
    <row r="1" spans="1:10" ht="18.75" x14ac:dyDescent="0.3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ht="18.75" x14ac:dyDescent="0.3">
      <c r="A2" s="152" t="s">
        <v>80</v>
      </c>
      <c r="B2" s="152"/>
      <c r="C2" s="152"/>
      <c r="D2" s="152"/>
      <c r="E2" s="152"/>
      <c r="F2" s="152"/>
      <c r="G2" s="152"/>
      <c r="H2" s="152"/>
      <c r="I2" s="152"/>
      <c r="J2" s="152"/>
    </row>
    <row r="3" spans="1:10" ht="18.75" x14ac:dyDescent="0.3">
      <c r="A3" s="151" t="s">
        <v>65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8.75" x14ac:dyDescent="0.3">
      <c r="A4" s="151" t="s">
        <v>148</v>
      </c>
      <c r="B4" s="151"/>
      <c r="C4" s="151"/>
      <c r="D4" s="151"/>
      <c r="E4" s="151"/>
      <c r="F4" s="151"/>
      <c r="G4" s="151"/>
      <c r="H4" s="151"/>
      <c r="I4" s="151"/>
      <c r="J4" s="151"/>
    </row>
    <row r="5" spans="1:10" ht="9" customHeight="1" thickBot="1" x14ac:dyDescent="0.35">
      <c r="A5" s="40"/>
      <c r="B5" s="39"/>
      <c r="C5" s="39"/>
      <c r="D5" s="39"/>
      <c r="E5" s="39"/>
      <c r="F5" s="39"/>
      <c r="G5" s="39"/>
      <c r="H5" s="49"/>
      <c r="I5" s="49"/>
      <c r="J5" s="49"/>
    </row>
    <row r="6" spans="1:10" ht="14.65" customHeight="1" x14ac:dyDescent="0.25">
      <c r="A6" s="164" t="s">
        <v>81</v>
      </c>
      <c r="B6" s="165"/>
      <c r="C6" s="165"/>
      <c r="D6" s="165"/>
      <c r="E6" s="165"/>
      <c r="F6" s="168" t="s">
        <v>82</v>
      </c>
      <c r="G6" s="168"/>
      <c r="H6" s="90" t="s">
        <v>129</v>
      </c>
      <c r="I6" s="169" t="s">
        <v>83</v>
      </c>
      <c r="J6" s="91" t="s">
        <v>129</v>
      </c>
    </row>
    <row r="7" spans="1:10" ht="33.75" customHeight="1" thickBot="1" x14ac:dyDescent="0.3">
      <c r="A7" s="166"/>
      <c r="B7" s="167"/>
      <c r="C7" s="167"/>
      <c r="D7" s="167"/>
      <c r="E7" s="167"/>
      <c r="F7" s="92" t="s">
        <v>84</v>
      </c>
      <c r="G7" s="92" t="s">
        <v>85</v>
      </c>
      <c r="H7" s="93" t="s">
        <v>130</v>
      </c>
      <c r="I7" s="170"/>
      <c r="J7" s="94" t="s">
        <v>131</v>
      </c>
    </row>
    <row r="8" spans="1:10" ht="15.75" x14ac:dyDescent="0.25">
      <c r="A8" s="104" t="s">
        <v>29</v>
      </c>
      <c r="B8" s="99"/>
      <c r="C8" s="99"/>
      <c r="D8" s="105"/>
      <c r="E8" s="105"/>
      <c r="F8" s="99"/>
      <c r="G8" s="99"/>
      <c r="H8" s="99"/>
      <c r="I8" s="100"/>
      <c r="J8" s="101"/>
    </row>
    <row r="9" spans="1:10" ht="15.75" x14ac:dyDescent="0.25">
      <c r="A9" s="54"/>
      <c r="B9" s="50" t="s">
        <v>86</v>
      </c>
      <c r="C9" s="50"/>
      <c r="D9" s="50"/>
      <c r="E9" s="50"/>
      <c r="F9" s="50"/>
      <c r="G9" s="50"/>
      <c r="H9" s="50"/>
      <c r="I9" s="51"/>
      <c r="J9" s="55"/>
    </row>
    <row r="10" spans="1:10" ht="15.75" x14ac:dyDescent="0.25">
      <c r="A10" s="54"/>
      <c r="B10" s="50"/>
      <c r="C10" s="50" t="s">
        <v>87</v>
      </c>
      <c r="D10" s="50"/>
      <c r="E10" s="50"/>
      <c r="F10" s="50"/>
      <c r="G10" s="50"/>
      <c r="H10" s="51"/>
      <c r="I10" s="51"/>
      <c r="J10" s="57"/>
    </row>
    <row r="11" spans="1:10" ht="15.75" x14ac:dyDescent="0.25">
      <c r="A11" s="56"/>
      <c r="B11" s="52"/>
      <c r="C11" s="52"/>
      <c r="D11" s="50" t="s">
        <v>88</v>
      </c>
      <c r="E11" s="50"/>
      <c r="F11" s="51">
        <v>4800000</v>
      </c>
      <c r="G11" s="51">
        <v>4800000</v>
      </c>
      <c r="H11" s="51">
        <v>0</v>
      </c>
      <c r="I11" s="51">
        <v>6414616.8399999999</v>
      </c>
      <c r="J11" s="57">
        <v>-1614616.84</v>
      </c>
    </row>
    <row r="12" spans="1:10" ht="15.75" x14ac:dyDescent="0.25">
      <c r="A12" s="56"/>
      <c r="B12" s="52"/>
      <c r="C12" s="52"/>
      <c r="D12" s="50" t="s">
        <v>89</v>
      </c>
      <c r="E12" s="50"/>
      <c r="F12" s="51">
        <v>2500000</v>
      </c>
      <c r="G12" s="51">
        <v>2500000</v>
      </c>
      <c r="H12" s="51">
        <v>0</v>
      </c>
      <c r="I12" s="51">
        <v>3396853.89</v>
      </c>
      <c r="J12" s="57">
        <v>-896853.89</v>
      </c>
    </row>
    <row r="13" spans="1:10" ht="15.75" x14ac:dyDescent="0.25">
      <c r="A13" s="56"/>
      <c r="B13" s="52"/>
      <c r="C13" s="52"/>
      <c r="D13" s="50" t="s">
        <v>90</v>
      </c>
      <c r="E13" s="50"/>
      <c r="F13" s="53">
        <v>520000</v>
      </c>
      <c r="G13" s="53">
        <v>520000</v>
      </c>
      <c r="H13" s="53">
        <v>0</v>
      </c>
      <c r="I13" s="53">
        <v>947351.94</v>
      </c>
      <c r="J13" s="59">
        <v>-427351.94</v>
      </c>
    </row>
    <row r="14" spans="1:10" ht="15.75" x14ac:dyDescent="0.25">
      <c r="A14" s="56"/>
      <c r="B14" s="52"/>
      <c r="C14" s="52" t="s">
        <v>91</v>
      </c>
      <c r="D14" s="52"/>
      <c r="E14" s="52"/>
      <c r="F14" s="60">
        <f>SUM(F11:F13)</f>
        <v>7820000</v>
      </c>
      <c r="G14" s="60">
        <f t="shared" ref="G14:J14" si="0">SUM(G11:G13)</f>
        <v>7820000</v>
      </c>
      <c r="H14" s="60">
        <f t="shared" si="0"/>
        <v>0</v>
      </c>
      <c r="I14" s="60">
        <f t="shared" si="0"/>
        <v>10758822.67</v>
      </c>
      <c r="J14" s="61">
        <f t="shared" si="0"/>
        <v>-2938822.67</v>
      </c>
    </row>
    <row r="15" spans="1:10" ht="15.75" x14ac:dyDescent="0.25">
      <c r="A15" s="56"/>
      <c r="B15" s="52"/>
      <c r="C15" s="50" t="s">
        <v>92</v>
      </c>
      <c r="D15" s="50"/>
      <c r="E15" s="50"/>
      <c r="F15" s="50"/>
      <c r="G15" s="50"/>
      <c r="H15" s="50"/>
      <c r="I15" s="50"/>
      <c r="J15" s="55"/>
    </row>
    <row r="16" spans="1:10" ht="15.75" x14ac:dyDescent="0.25">
      <c r="A16" s="56"/>
      <c r="B16" s="52"/>
      <c r="C16" s="52"/>
      <c r="D16" s="50" t="s">
        <v>93</v>
      </c>
      <c r="E16" s="50"/>
      <c r="F16" s="51">
        <v>3396000</v>
      </c>
      <c r="G16" s="51">
        <v>3396000</v>
      </c>
      <c r="H16" s="51">
        <v>0</v>
      </c>
      <c r="I16" s="51">
        <v>4498496.29</v>
      </c>
      <c r="J16" s="57">
        <v>-1102496.29</v>
      </c>
    </row>
    <row r="17" spans="1:10" ht="15.75" x14ac:dyDescent="0.25">
      <c r="A17" s="56"/>
      <c r="B17" s="52"/>
      <c r="C17" s="52"/>
      <c r="D17" s="50" t="s">
        <v>94</v>
      </c>
      <c r="E17" s="50"/>
      <c r="F17" s="51">
        <v>6830000</v>
      </c>
      <c r="G17" s="51">
        <v>6830000</v>
      </c>
      <c r="H17" s="51">
        <v>0</v>
      </c>
      <c r="I17" s="51">
        <v>10193150.66</v>
      </c>
      <c r="J17" s="57">
        <v>-3363150.66</v>
      </c>
    </row>
    <row r="18" spans="1:10" ht="15.75" x14ac:dyDescent="0.25">
      <c r="A18" s="56"/>
      <c r="B18" s="52"/>
      <c r="C18" s="52"/>
      <c r="D18" s="50" t="s">
        <v>95</v>
      </c>
      <c r="E18" s="50"/>
      <c r="F18" s="53">
        <v>545000</v>
      </c>
      <c r="G18" s="53">
        <v>545000</v>
      </c>
      <c r="H18" s="53">
        <v>0</v>
      </c>
      <c r="I18" s="69">
        <v>773699.24</v>
      </c>
      <c r="J18" s="59">
        <v>-228699.24</v>
      </c>
    </row>
    <row r="19" spans="1:10" ht="15.75" x14ac:dyDescent="0.25">
      <c r="A19" s="56"/>
      <c r="B19" s="52"/>
      <c r="C19" s="52" t="s">
        <v>96</v>
      </c>
      <c r="D19" s="52"/>
      <c r="E19" s="52"/>
      <c r="F19" s="60">
        <f>SUM(F16:F18)</f>
        <v>10771000</v>
      </c>
      <c r="G19" s="60">
        <f t="shared" ref="G19:J19" si="1">SUM(G16:G18)</f>
        <v>10771000</v>
      </c>
      <c r="H19" s="60">
        <f t="shared" si="1"/>
        <v>0</v>
      </c>
      <c r="I19" s="60">
        <f t="shared" si="1"/>
        <v>15465346.189999999</v>
      </c>
      <c r="J19" s="61">
        <f t="shared" si="1"/>
        <v>-4694346.1900000004</v>
      </c>
    </row>
    <row r="20" spans="1:10" ht="15.75" x14ac:dyDescent="0.25">
      <c r="A20" s="56"/>
      <c r="B20" s="50" t="s">
        <v>97</v>
      </c>
      <c r="C20" s="52"/>
      <c r="D20" s="50"/>
      <c r="E20" s="50"/>
      <c r="F20" s="50"/>
      <c r="G20" s="50"/>
      <c r="H20" s="50"/>
      <c r="I20" s="50"/>
      <c r="J20" s="55"/>
    </row>
    <row r="21" spans="1:10" ht="31.15" customHeight="1" x14ac:dyDescent="0.25">
      <c r="A21" s="78"/>
      <c r="B21" s="149"/>
      <c r="C21" s="150" t="s">
        <v>133</v>
      </c>
      <c r="D21" s="163" t="s">
        <v>134</v>
      </c>
      <c r="E21" s="163"/>
      <c r="F21" s="79">
        <v>144737663</v>
      </c>
      <c r="G21" s="79">
        <v>144737663</v>
      </c>
      <c r="H21" s="79">
        <v>0</v>
      </c>
      <c r="I21" s="79">
        <v>144776985</v>
      </c>
      <c r="J21" s="80">
        <v>-39322</v>
      </c>
    </row>
    <row r="22" spans="1:10" ht="19.5" customHeight="1" x14ac:dyDescent="0.25">
      <c r="A22" s="78"/>
      <c r="B22" s="81"/>
      <c r="C22" s="150" t="s">
        <v>149</v>
      </c>
      <c r="D22" s="163" t="s">
        <v>135</v>
      </c>
      <c r="E22" s="163"/>
      <c r="F22" s="82">
        <v>0</v>
      </c>
      <c r="G22" s="82">
        <v>0</v>
      </c>
      <c r="H22" s="82">
        <f>F22-G22</f>
        <v>0</v>
      </c>
      <c r="I22" s="82">
        <v>686269</v>
      </c>
      <c r="J22" s="83">
        <v>-686269</v>
      </c>
    </row>
    <row r="23" spans="1:10" ht="15.75" x14ac:dyDescent="0.25">
      <c r="A23" s="56"/>
      <c r="B23" s="52"/>
      <c r="C23" s="52" t="s">
        <v>139</v>
      </c>
      <c r="D23" s="52"/>
      <c r="E23" s="52"/>
      <c r="F23" s="60">
        <f>+SUM(F21:F22)</f>
        <v>144737663</v>
      </c>
      <c r="G23" s="60">
        <f>+SUM(G21:G22)</f>
        <v>144737663</v>
      </c>
      <c r="H23" s="67">
        <f>+SUM(H21:H22)</f>
        <v>0</v>
      </c>
      <c r="I23" s="60">
        <f>+SUM(I21:I22)</f>
        <v>145463254</v>
      </c>
      <c r="J23" s="61">
        <f>+SUM(J21:J22)</f>
        <v>-725591</v>
      </c>
    </row>
    <row r="24" spans="1:10" ht="15.75" x14ac:dyDescent="0.25">
      <c r="A24" s="56" t="s">
        <v>98</v>
      </c>
      <c r="B24" s="50"/>
      <c r="C24" s="50"/>
      <c r="D24" s="50"/>
      <c r="E24" s="50"/>
      <c r="F24" s="62">
        <f>+F14+F19+F23</f>
        <v>163328663</v>
      </c>
      <c r="G24" s="62">
        <f>+G14+G19+G23</f>
        <v>163328663</v>
      </c>
      <c r="H24" s="62">
        <f>+H14+H19+H23</f>
        <v>0</v>
      </c>
      <c r="I24" s="62">
        <f>+I14+I19+I23</f>
        <v>171687422.86000001</v>
      </c>
      <c r="J24" s="63">
        <f>+J14+J19+J23</f>
        <v>-8358759.8600000003</v>
      </c>
    </row>
    <row r="25" spans="1:10" ht="15.75" x14ac:dyDescent="0.25">
      <c r="A25" s="56" t="s">
        <v>99</v>
      </c>
      <c r="B25" s="50"/>
      <c r="C25" s="50"/>
      <c r="D25" s="50"/>
      <c r="E25" s="50"/>
      <c r="F25" s="50"/>
      <c r="G25" s="50"/>
      <c r="H25" s="50"/>
      <c r="I25" s="50"/>
      <c r="J25" s="55"/>
    </row>
    <row r="26" spans="1:10" ht="15.75" x14ac:dyDescent="0.25">
      <c r="A26" s="56" t="s">
        <v>100</v>
      </c>
      <c r="B26" s="50"/>
      <c r="C26" s="50"/>
      <c r="D26" s="50"/>
      <c r="E26" s="50"/>
      <c r="F26" s="50"/>
      <c r="G26" s="50"/>
      <c r="H26" s="50"/>
      <c r="I26" s="50"/>
      <c r="J26" s="55"/>
    </row>
    <row r="27" spans="1:10" ht="15.75" x14ac:dyDescent="0.25">
      <c r="A27" s="54"/>
      <c r="B27" s="52" t="s">
        <v>101</v>
      </c>
      <c r="C27" s="52"/>
      <c r="D27" s="50"/>
      <c r="E27" s="50"/>
      <c r="F27" s="50"/>
      <c r="G27" s="50"/>
      <c r="H27" s="50"/>
      <c r="I27" s="50"/>
      <c r="J27" s="55"/>
    </row>
    <row r="28" spans="1:10" ht="15.75" x14ac:dyDescent="0.25">
      <c r="A28" s="54"/>
      <c r="B28" s="52"/>
      <c r="C28" s="50" t="s">
        <v>102</v>
      </c>
      <c r="D28" s="50"/>
      <c r="E28" s="50"/>
      <c r="F28" s="51">
        <v>42445458.859999999</v>
      </c>
      <c r="G28" s="51">
        <v>43041470.259999998</v>
      </c>
      <c r="H28" s="51">
        <f>F28-G28</f>
        <v>-596011.39999999851</v>
      </c>
      <c r="I28" s="51">
        <v>41440291.450000003</v>
      </c>
      <c r="J28" s="57">
        <v>1601178.81</v>
      </c>
    </row>
    <row r="29" spans="1:10" ht="15.75" x14ac:dyDescent="0.25">
      <c r="A29" s="54"/>
      <c r="B29" s="52"/>
      <c r="C29" s="50" t="s">
        <v>35</v>
      </c>
      <c r="D29" s="50"/>
      <c r="E29" s="50"/>
      <c r="F29" s="51">
        <v>24117252.890000001</v>
      </c>
      <c r="G29" s="51">
        <v>35010396.729999997</v>
      </c>
      <c r="H29" s="51">
        <f t="shared" ref="H29:H32" si="2">F29-G29</f>
        <v>-10893143.839999996</v>
      </c>
      <c r="I29" s="51">
        <v>33876910.649999999</v>
      </c>
      <c r="J29" s="57">
        <v>1133486.0800000001</v>
      </c>
    </row>
    <row r="30" spans="1:10" ht="16.5" thickBot="1" x14ac:dyDescent="0.3">
      <c r="A30" s="84"/>
      <c r="B30" s="64"/>
      <c r="C30" s="85" t="s">
        <v>103</v>
      </c>
      <c r="D30" s="85"/>
      <c r="E30" s="85"/>
      <c r="F30" s="86">
        <v>2110000</v>
      </c>
      <c r="G30" s="86">
        <v>4015000</v>
      </c>
      <c r="H30" s="86">
        <f t="shared" si="2"/>
        <v>-1905000</v>
      </c>
      <c r="I30" s="86">
        <v>3939999.4</v>
      </c>
      <c r="J30" s="87">
        <v>75000.600000000006</v>
      </c>
    </row>
    <row r="31" spans="1:10" ht="15.75" x14ac:dyDescent="0.25">
      <c r="A31" s="97"/>
      <c r="B31" s="98" t="s">
        <v>104</v>
      </c>
      <c r="C31" s="98"/>
      <c r="D31" s="99"/>
      <c r="E31" s="99"/>
      <c r="F31" s="100"/>
      <c r="G31" s="100"/>
      <c r="H31" s="99"/>
      <c r="I31" s="100"/>
      <c r="J31" s="101"/>
    </row>
    <row r="32" spans="1:10" ht="15.75" x14ac:dyDescent="0.25">
      <c r="A32" s="54"/>
      <c r="B32" s="50"/>
      <c r="C32" s="50" t="s">
        <v>35</v>
      </c>
      <c r="D32" s="50"/>
      <c r="E32" s="50"/>
      <c r="F32" s="51">
        <v>2500000</v>
      </c>
      <c r="G32" s="51">
        <v>3478736.9</v>
      </c>
      <c r="H32" s="51">
        <f t="shared" si="2"/>
        <v>-978736.89999999991</v>
      </c>
      <c r="I32" s="51">
        <v>3262565.17</v>
      </c>
      <c r="J32" s="57">
        <v>216171.73</v>
      </c>
    </row>
    <row r="33" spans="1:10" ht="15.75" x14ac:dyDescent="0.25">
      <c r="A33" s="54"/>
      <c r="B33" s="50"/>
      <c r="C33" s="50" t="s">
        <v>103</v>
      </c>
      <c r="D33" s="50"/>
      <c r="E33" s="50"/>
      <c r="F33" s="51">
        <v>0</v>
      </c>
      <c r="G33" s="51">
        <v>0</v>
      </c>
      <c r="H33" s="51">
        <v>0</v>
      </c>
      <c r="I33" s="51">
        <v>0</v>
      </c>
      <c r="J33" s="57">
        <v>0</v>
      </c>
    </row>
    <row r="34" spans="1:10" ht="15.75" x14ac:dyDescent="0.25">
      <c r="A34" s="54"/>
      <c r="B34" s="52" t="s">
        <v>105</v>
      </c>
      <c r="C34" s="50"/>
      <c r="D34" s="50"/>
      <c r="E34" s="50"/>
      <c r="F34" s="51"/>
      <c r="G34" s="51"/>
      <c r="H34" s="50"/>
      <c r="I34" s="51"/>
      <c r="J34" s="55"/>
    </row>
    <row r="35" spans="1:10" ht="15.75" x14ac:dyDescent="0.25">
      <c r="A35" s="54"/>
      <c r="B35" s="50"/>
      <c r="C35" s="50" t="s">
        <v>102</v>
      </c>
      <c r="D35" s="50"/>
      <c r="E35" s="50"/>
      <c r="F35" s="51">
        <v>8899756.0899999999</v>
      </c>
      <c r="G35" s="51">
        <v>9729386.4600000009</v>
      </c>
      <c r="H35" s="51">
        <f t="shared" ref="H35:H40" si="3">F35-G35</f>
        <v>-829630.37000000104</v>
      </c>
      <c r="I35" s="51">
        <v>9563185.4700000007</v>
      </c>
      <c r="J35" s="57">
        <v>166200.99</v>
      </c>
    </row>
    <row r="36" spans="1:10" ht="15.75" x14ac:dyDescent="0.25">
      <c r="A36" s="54"/>
      <c r="B36" s="50"/>
      <c r="C36" s="50" t="s">
        <v>35</v>
      </c>
      <c r="D36" s="50"/>
      <c r="E36" s="50"/>
      <c r="F36" s="51">
        <v>3365000</v>
      </c>
      <c r="G36" s="51">
        <v>3390000</v>
      </c>
      <c r="H36" s="51">
        <f t="shared" si="3"/>
        <v>-25000</v>
      </c>
      <c r="I36" s="51">
        <v>3361375.01</v>
      </c>
      <c r="J36" s="57">
        <v>28624.99</v>
      </c>
    </row>
    <row r="37" spans="1:10" ht="15.75" x14ac:dyDescent="0.25">
      <c r="A37" s="54"/>
      <c r="B37" s="50"/>
      <c r="C37" s="50" t="s">
        <v>103</v>
      </c>
      <c r="D37" s="50"/>
      <c r="E37" s="50"/>
      <c r="F37" s="51">
        <v>620000</v>
      </c>
      <c r="G37" s="51">
        <v>620000</v>
      </c>
      <c r="H37" s="51">
        <f t="shared" si="3"/>
        <v>0</v>
      </c>
      <c r="I37" s="51">
        <v>220000</v>
      </c>
      <c r="J37" s="57">
        <v>400000</v>
      </c>
    </row>
    <row r="38" spans="1:10" ht="15.75" x14ac:dyDescent="0.25">
      <c r="A38" s="54"/>
      <c r="B38" s="52" t="s">
        <v>106</v>
      </c>
      <c r="C38" s="50"/>
      <c r="D38" s="50"/>
      <c r="E38" s="50"/>
      <c r="F38" s="51"/>
      <c r="G38" s="51"/>
      <c r="H38" s="50"/>
      <c r="I38" s="51"/>
      <c r="J38" s="55"/>
    </row>
    <row r="39" spans="1:10" ht="15.75" x14ac:dyDescent="0.25">
      <c r="A39" s="54"/>
      <c r="B39" s="50"/>
      <c r="C39" s="50" t="s">
        <v>102</v>
      </c>
      <c r="D39" s="50"/>
      <c r="E39" s="50"/>
      <c r="F39" s="51">
        <v>2388227.2200000002</v>
      </c>
      <c r="G39" s="51">
        <v>2588040.5499999998</v>
      </c>
      <c r="H39" s="51">
        <f t="shared" si="3"/>
        <v>-199813.32999999961</v>
      </c>
      <c r="I39" s="51">
        <v>2482856.2200000002</v>
      </c>
      <c r="J39" s="57">
        <v>105184.33</v>
      </c>
    </row>
    <row r="40" spans="1:10" ht="15.75" x14ac:dyDescent="0.25">
      <c r="A40" s="54"/>
      <c r="B40" s="50"/>
      <c r="C40" s="50" t="s">
        <v>35</v>
      </c>
      <c r="D40" s="50"/>
      <c r="E40" s="50"/>
      <c r="F40" s="51">
        <v>3392040</v>
      </c>
      <c r="G40" s="51">
        <v>2892040</v>
      </c>
      <c r="H40" s="51">
        <f t="shared" si="3"/>
        <v>500000</v>
      </c>
      <c r="I40" s="51">
        <v>2831134.65</v>
      </c>
      <c r="J40" s="57">
        <v>60905.35</v>
      </c>
    </row>
    <row r="41" spans="1:10" ht="15.75" x14ac:dyDescent="0.25">
      <c r="A41" s="54"/>
      <c r="B41" s="50"/>
      <c r="C41" s="50" t="s">
        <v>103</v>
      </c>
      <c r="D41" s="50"/>
      <c r="E41" s="50"/>
      <c r="F41" s="51">
        <v>0</v>
      </c>
      <c r="G41" s="51">
        <v>0</v>
      </c>
      <c r="H41" s="51">
        <v>0</v>
      </c>
      <c r="I41" s="51">
        <v>0</v>
      </c>
      <c r="J41" s="57">
        <v>0</v>
      </c>
    </row>
    <row r="42" spans="1:10" ht="15.75" x14ac:dyDescent="0.25">
      <c r="A42" s="54"/>
      <c r="B42" s="52" t="s">
        <v>107</v>
      </c>
      <c r="C42" s="52"/>
      <c r="D42" s="50"/>
      <c r="E42" s="50"/>
      <c r="F42" s="51"/>
      <c r="G42" s="51"/>
      <c r="H42" s="50"/>
      <c r="I42" s="51"/>
      <c r="J42" s="55"/>
    </row>
    <row r="43" spans="1:10" ht="15.75" x14ac:dyDescent="0.25">
      <c r="A43" s="54"/>
      <c r="B43" s="50"/>
      <c r="C43" s="50" t="s">
        <v>102</v>
      </c>
      <c r="D43" s="50"/>
      <c r="E43" s="50"/>
      <c r="F43" s="106">
        <v>8361277.4199999999</v>
      </c>
      <c r="G43" s="106">
        <v>8116392.4500000002</v>
      </c>
      <c r="H43" s="51">
        <f t="shared" ref="H43:H45" si="4">F43-G43</f>
        <v>244884.96999999974</v>
      </c>
      <c r="I43" s="51">
        <v>7767608.4699999997</v>
      </c>
      <c r="J43" s="57">
        <v>348783.98</v>
      </c>
    </row>
    <row r="44" spans="1:10" ht="15.75" x14ac:dyDescent="0.25">
      <c r="A44" s="54"/>
      <c r="B44" s="50"/>
      <c r="C44" s="50" t="s">
        <v>35</v>
      </c>
      <c r="D44" s="50"/>
      <c r="E44" s="50"/>
      <c r="F44" s="106">
        <v>5411508.1399999997</v>
      </c>
      <c r="G44" s="106">
        <v>5411508.1399999997</v>
      </c>
      <c r="H44" s="51">
        <f t="shared" si="4"/>
        <v>0</v>
      </c>
      <c r="I44" s="51">
        <v>5065620.6100000003</v>
      </c>
      <c r="J44" s="57">
        <v>345887.53</v>
      </c>
    </row>
    <row r="45" spans="1:10" ht="15.75" x14ac:dyDescent="0.25">
      <c r="A45" s="54"/>
      <c r="B45" s="50"/>
      <c r="C45" s="50" t="s">
        <v>103</v>
      </c>
      <c r="D45" s="50"/>
      <c r="E45" s="50"/>
      <c r="F45" s="51">
        <v>35000</v>
      </c>
      <c r="G45" s="51">
        <v>78000</v>
      </c>
      <c r="H45" s="51">
        <f t="shared" si="4"/>
        <v>-43000</v>
      </c>
      <c r="I45" s="51">
        <v>78000</v>
      </c>
      <c r="J45" s="57">
        <f>G45-I45</f>
        <v>0</v>
      </c>
    </row>
    <row r="46" spans="1:10" ht="15.75" x14ac:dyDescent="0.25">
      <c r="A46" s="54"/>
      <c r="B46" s="52" t="s">
        <v>108</v>
      </c>
      <c r="C46" s="52"/>
      <c r="D46" s="50"/>
      <c r="E46" s="50"/>
      <c r="F46" s="51"/>
      <c r="G46" s="51"/>
      <c r="H46" s="50"/>
      <c r="I46" s="51"/>
      <c r="J46" s="55"/>
    </row>
    <row r="47" spans="1:10" ht="15.75" x14ac:dyDescent="0.25">
      <c r="A47" s="54"/>
      <c r="B47" s="50" t="s">
        <v>109</v>
      </c>
      <c r="C47" s="50"/>
      <c r="D47" s="50"/>
      <c r="E47" s="50"/>
      <c r="F47" s="51"/>
      <c r="G47" s="51"/>
      <c r="H47" s="50"/>
      <c r="I47" s="51"/>
      <c r="J47" s="55"/>
    </row>
    <row r="48" spans="1:10" ht="15.75" x14ac:dyDescent="0.25">
      <c r="A48" s="54"/>
      <c r="B48" s="50"/>
      <c r="C48" s="50" t="s">
        <v>110</v>
      </c>
      <c r="D48" s="50"/>
      <c r="E48" s="50"/>
      <c r="F48" s="51">
        <v>7403534.3700000001</v>
      </c>
      <c r="G48" s="51">
        <v>7403534.3700000001</v>
      </c>
      <c r="H48" s="51">
        <f t="shared" ref="H48:H52" si="5">F48-G48</f>
        <v>0</v>
      </c>
      <c r="I48" s="51">
        <v>6788259.2599999998</v>
      </c>
      <c r="J48" s="57">
        <v>615275.11</v>
      </c>
    </row>
    <row r="49" spans="1:10" ht="15.75" x14ac:dyDescent="0.25">
      <c r="A49" s="54"/>
      <c r="B49" s="50"/>
      <c r="C49" s="50" t="s">
        <v>111</v>
      </c>
      <c r="D49" s="50"/>
      <c r="E49" s="50"/>
      <c r="F49" s="51">
        <v>13772491.720000001</v>
      </c>
      <c r="G49" s="51">
        <v>13772491.720000001</v>
      </c>
      <c r="H49" s="51">
        <f t="shared" si="5"/>
        <v>0</v>
      </c>
      <c r="I49" s="51">
        <v>13772491.68</v>
      </c>
      <c r="J49" s="57">
        <v>0.04</v>
      </c>
    </row>
    <row r="50" spans="1:10" ht="15.75" x14ac:dyDescent="0.25">
      <c r="A50" s="54"/>
      <c r="B50" s="50" t="s">
        <v>112</v>
      </c>
      <c r="C50" s="50"/>
      <c r="D50" s="50"/>
      <c r="E50" s="50"/>
      <c r="F50" s="51"/>
      <c r="G50" s="51"/>
      <c r="H50" s="51"/>
      <c r="I50" s="51"/>
      <c r="J50" s="57"/>
    </row>
    <row r="51" spans="1:10" ht="15.75" x14ac:dyDescent="0.25">
      <c r="A51" s="54"/>
      <c r="B51" s="50"/>
      <c r="C51" s="50" t="s">
        <v>35</v>
      </c>
      <c r="D51" s="50"/>
      <c r="E51" s="50"/>
      <c r="F51" s="51">
        <v>4611433.1500000004</v>
      </c>
      <c r="G51" s="51">
        <v>4906748.45</v>
      </c>
      <c r="H51" s="51">
        <f t="shared" si="5"/>
        <v>-295315.29999999981</v>
      </c>
      <c r="I51" s="51">
        <v>4906748.45</v>
      </c>
      <c r="J51" s="57">
        <f>G51-I51</f>
        <v>0</v>
      </c>
    </row>
    <row r="52" spans="1:10" ht="15.75" x14ac:dyDescent="0.25">
      <c r="A52" s="54"/>
      <c r="B52" s="50"/>
      <c r="C52" s="50" t="s">
        <v>103</v>
      </c>
      <c r="D52" s="50"/>
      <c r="E52" s="50"/>
      <c r="F52" s="51">
        <v>3100000</v>
      </c>
      <c r="G52" s="51">
        <v>3100000</v>
      </c>
      <c r="H52" s="51">
        <f t="shared" si="5"/>
        <v>0</v>
      </c>
      <c r="I52" s="51">
        <v>2997000</v>
      </c>
      <c r="J52" s="57">
        <v>103000</v>
      </c>
    </row>
    <row r="53" spans="1:10" ht="15.75" x14ac:dyDescent="0.25">
      <c r="A53" s="54"/>
      <c r="B53" s="50" t="s">
        <v>113</v>
      </c>
      <c r="C53" s="50"/>
      <c r="D53" s="50"/>
      <c r="E53" s="50"/>
      <c r="F53" s="51"/>
      <c r="G53" s="51"/>
      <c r="H53" s="50"/>
      <c r="I53" s="51"/>
      <c r="J53" s="55"/>
    </row>
    <row r="54" spans="1:10" ht="15.75" x14ac:dyDescent="0.25">
      <c r="A54" s="54"/>
      <c r="B54" s="50"/>
      <c r="C54" s="50" t="s">
        <v>35</v>
      </c>
      <c r="D54" s="50"/>
      <c r="E54" s="50"/>
      <c r="F54" s="51">
        <v>0</v>
      </c>
      <c r="G54" s="51">
        <v>0</v>
      </c>
      <c r="H54" s="51">
        <v>0</v>
      </c>
      <c r="I54" s="51">
        <v>0</v>
      </c>
      <c r="J54" s="57">
        <v>0</v>
      </c>
    </row>
    <row r="55" spans="1:10" ht="15.75" x14ac:dyDescent="0.25">
      <c r="A55" s="54"/>
      <c r="B55" s="50"/>
      <c r="C55" s="50" t="s">
        <v>103</v>
      </c>
      <c r="D55" s="50"/>
      <c r="E55" s="50"/>
      <c r="F55" s="51">
        <v>7771506.5099999998</v>
      </c>
      <c r="G55" s="51">
        <v>7771506.5099999998</v>
      </c>
      <c r="H55" s="51">
        <f t="shared" ref="H55" si="6">F55-G55</f>
        <v>0</v>
      </c>
      <c r="I55" s="51">
        <v>7741527.0800000001</v>
      </c>
      <c r="J55" s="57">
        <v>29979.43</v>
      </c>
    </row>
    <row r="56" spans="1:10" ht="15.75" x14ac:dyDescent="0.25">
      <c r="A56" s="54"/>
      <c r="B56" s="50" t="s">
        <v>114</v>
      </c>
      <c r="C56" s="50"/>
      <c r="D56" s="50"/>
      <c r="E56" s="50"/>
      <c r="F56" s="51"/>
      <c r="G56" s="51"/>
      <c r="H56" s="50"/>
      <c r="I56" s="51"/>
      <c r="J56" s="55"/>
    </row>
    <row r="57" spans="1:10" ht="15.75" x14ac:dyDescent="0.25">
      <c r="A57" s="54"/>
      <c r="B57" s="50"/>
      <c r="C57" s="50" t="s">
        <v>35</v>
      </c>
      <c r="D57" s="50"/>
      <c r="E57" s="50"/>
      <c r="F57" s="51">
        <v>1200000</v>
      </c>
      <c r="G57" s="51">
        <v>1200000</v>
      </c>
      <c r="H57" s="51">
        <v>0</v>
      </c>
      <c r="I57" s="51">
        <v>1200000</v>
      </c>
      <c r="J57" s="57">
        <f>G57-I57</f>
        <v>0</v>
      </c>
    </row>
    <row r="58" spans="1:10" ht="15.75" x14ac:dyDescent="0.25">
      <c r="A58" s="54"/>
      <c r="B58" s="50" t="s">
        <v>115</v>
      </c>
      <c r="C58" s="50"/>
      <c r="D58" s="50"/>
      <c r="E58" s="50"/>
      <c r="F58" s="51"/>
      <c r="G58" s="51"/>
      <c r="H58" s="50"/>
      <c r="I58" s="51"/>
      <c r="J58" s="57">
        <f>G58-I58</f>
        <v>0</v>
      </c>
    </row>
    <row r="59" spans="1:10" ht="15.75" x14ac:dyDescent="0.25">
      <c r="A59" s="54"/>
      <c r="B59" s="50"/>
      <c r="C59" s="50" t="s">
        <v>102</v>
      </c>
      <c r="D59" s="50"/>
      <c r="E59" s="50"/>
      <c r="F59" s="51">
        <v>6850000</v>
      </c>
      <c r="G59" s="51">
        <v>0</v>
      </c>
      <c r="H59" s="51">
        <f>F59-G59</f>
        <v>6850000</v>
      </c>
      <c r="I59" s="51">
        <v>0</v>
      </c>
      <c r="J59" s="57">
        <v>0</v>
      </c>
    </row>
    <row r="60" spans="1:10" ht="15.75" x14ac:dyDescent="0.25">
      <c r="A60" s="54"/>
      <c r="B60" s="50"/>
      <c r="C60" s="50" t="s">
        <v>35</v>
      </c>
      <c r="D60" s="50"/>
      <c r="E60" s="50"/>
      <c r="F60" s="53">
        <v>14974176.630000001</v>
      </c>
      <c r="G60" s="53">
        <v>21055176.629999999</v>
      </c>
      <c r="H60" s="51">
        <f t="shared" ref="H60" si="7">F60-G60</f>
        <v>-6080999.9999999981</v>
      </c>
      <c r="I60" s="53">
        <v>19562937.940000001</v>
      </c>
      <c r="J60" s="59">
        <v>1492238.69</v>
      </c>
    </row>
    <row r="61" spans="1:10" ht="16.5" thickBot="1" x14ac:dyDescent="0.3">
      <c r="A61" s="84"/>
      <c r="B61" s="64" t="s">
        <v>116</v>
      </c>
      <c r="C61" s="85"/>
      <c r="D61" s="85"/>
      <c r="E61" s="85"/>
      <c r="F61" s="102">
        <f>SUM(F28:F60)</f>
        <v>163328663</v>
      </c>
      <c r="G61" s="102">
        <f>SUM(G28:G60)</f>
        <v>177580429.16999999</v>
      </c>
      <c r="H61" s="102">
        <f>SUM(H28:H60)</f>
        <v>-14251766.169999996</v>
      </c>
      <c r="I61" s="102">
        <f>SUM(I28:I60)</f>
        <v>170858511.51000002</v>
      </c>
      <c r="J61" s="103">
        <f>SUM(J28:J60)</f>
        <v>6721917.6600000001</v>
      </c>
    </row>
    <row r="62" spans="1:10" ht="15.75" x14ac:dyDescent="0.25">
      <c r="A62" s="104" t="s">
        <v>117</v>
      </c>
      <c r="B62" s="98"/>
      <c r="C62" s="99"/>
      <c r="D62" s="99"/>
      <c r="E62" s="99"/>
      <c r="F62" s="99"/>
      <c r="G62" s="99"/>
      <c r="H62" s="99"/>
      <c r="I62" s="99"/>
      <c r="J62" s="101"/>
    </row>
    <row r="63" spans="1:10" ht="15.75" x14ac:dyDescent="0.25">
      <c r="A63" s="54"/>
      <c r="B63" s="52" t="s">
        <v>101</v>
      </c>
      <c r="C63" s="52"/>
      <c r="D63" s="50"/>
      <c r="E63" s="50"/>
      <c r="F63" s="50"/>
      <c r="G63" s="50"/>
      <c r="H63" s="50"/>
      <c r="I63" s="50"/>
      <c r="J63" s="55"/>
    </row>
    <row r="64" spans="1:10" ht="15.75" x14ac:dyDescent="0.25">
      <c r="A64" s="54"/>
      <c r="B64" s="50"/>
      <c r="C64" s="50" t="s">
        <v>103</v>
      </c>
      <c r="D64" s="50"/>
      <c r="E64" s="50"/>
      <c r="F64" s="51"/>
      <c r="G64" s="51"/>
      <c r="H64" s="51"/>
      <c r="I64" s="51"/>
      <c r="J64" s="57"/>
    </row>
    <row r="65" spans="1:10" ht="15.75" x14ac:dyDescent="0.25">
      <c r="A65" s="54"/>
      <c r="B65" s="52" t="s">
        <v>104</v>
      </c>
      <c r="C65" s="50"/>
      <c r="D65" s="50"/>
      <c r="E65" s="50"/>
      <c r="F65" s="51"/>
      <c r="G65" s="51"/>
      <c r="H65" s="51"/>
      <c r="I65" s="51"/>
      <c r="J65" s="57"/>
    </row>
    <row r="66" spans="1:10" ht="15.75" x14ac:dyDescent="0.25">
      <c r="A66" s="54"/>
      <c r="B66" s="50"/>
      <c r="C66" s="50" t="s">
        <v>103</v>
      </c>
      <c r="D66" s="50"/>
      <c r="E66" s="50"/>
      <c r="F66" s="51">
        <v>426500</v>
      </c>
      <c r="G66" s="51">
        <v>426500</v>
      </c>
      <c r="H66" s="51">
        <v>0</v>
      </c>
      <c r="I66" s="51">
        <v>196783.25</v>
      </c>
      <c r="J66" s="57">
        <v>229716.75</v>
      </c>
    </row>
    <row r="67" spans="1:10" ht="15.75" x14ac:dyDescent="0.25">
      <c r="A67" s="54"/>
      <c r="B67" s="52" t="s">
        <v>105</v>
      </c>
      <c r="C67" s="50"/>
      <c r="D67" s="50"/>
      <c r="E67" s="50"/>
      <c r="F67" s="51"/>
      <c r="G67" s="51"/>
      <c r="H67" s="51"/>
      <c r="I67" s="51"/>
      <c r="J67" s="57"/>
    </row>
    <row r="68" spans="1:10" ht="15.75" x14ac:dyDescent="0.25">
      <c r="A68" s="54"/>
      <c r="B68" s="50"/>
      <c r="C68" s="50" t="s">
        <v>103</v>
      </c>
      <c r="D68" s="50"/>
      <c r="E68" s="50"/>
      <c r="F68" s="51">
        <v>835500</v>
      </c>
      <c r="G68" s="51">
        <v>835500</v>
      </c>
      <c r="H68" s="51">
        <v>0</v>
      </c>
      <c r="I68" s="51">
        <v>829404.99</v>
      </c>
      <c r="J68" s="57">
        <v>6095.01</v>
      </c>
    </row>
    <row r="69" spans="1:10" ht="15.75" x14ac:dyDescent="0.25">
      <c r="A69" s="54"/>
      <c r="B69" s="52" t="s">
        <v>106</v>
      </c>
      <c r="C69" s="50"/>
      <c r="D69" s="50"/>
      <c r="E69" s="50"/>
      <c r="F69" s="51"/>
      <c r="G69" s="51"/>
      <c r="H69" s="51"/>
      <c r="I69" s="51"/>
      <c r="J69" s="57"/>
    </row>
    <row r="70" spans="1:10" ht="15.75" x14ac:dyDescent="0.25">
      <c r="A70" s="54"/>
      <c r="B70" s="50"/>
      <c r="C70" s="50" t="s">
        <v>103</v>
      </c>
      <c r="D70" s="50"/>
      <c r="E70" s="50"/>
      <c r="F70" s="51">
        <v>712000</v>
      </c>
      <c r="G70" s="51">
        <v>712000</v>
      </c>
      <c r="H70" s="51">
        <v>0</v>
      </c>
      <c r="I70" s="51">
        <v>199274</v>
      </c>
      <c r="J70" s="57">
        <v>512726</v>
      </c>
    </row>
    <row r="71" spans="1:10" ht="15.75" x14ac:dyDescent="0.25">
      <c r="A71" s="54"/>
      <c r="B71" s="52" t="s">
        <v>107</v>
      </c>
      <c r="C71" s="50"/>
      <c r="D71" s="50"/>
      <c r="E71" s="50"/>
      <c r="F71" s="51"/>
      <c r="G71" s="51"/>
      <c r="H71" s="51"/>
      <c r="I71" s="51"/>
      <c r="J71" s="57"/>
    </row>
    <row r="72" spans="1:10" ht="15.75" x14ac:dyDescent="0.25">
      <c r="A72" s="54"/>
      <c r="B72" s="50"/>
      <c r="C72" s="50" t="s">
        <v>103</v>
      </c>
      <c r="D72" s="50"/>
      <c r="E72" s="50"/>
      <c r="F72" s="51">
        <v>432553</v>
      </c>
      <c r="G72" s="51">
        <v>432553</v>
      </c>
      <c r="H72" s="51">
        <v>0</v>
      </c>
      <c r="I72" s="51" t="s">
        <v>155</v>
      </c>
      <c r="J72" s="57">
        <v>432553</v>
      </c>
    </row>
    <row r="73" spans="1:10" ht="15.75" x14ac:dyDescent="0.25">
      <c r="A73" s="54"/>
      <c r="B73" s="52" t="s">
        <v>108</v>
      </c>
      <c r="C73" s="50"/>
      <c r="D73" s="50"/>
      <c r="E73" s="50"/>
      <c r="F73" s="51"/>
      <c r="G73" s="51"/>
      <c r="H73" s="50"/>
      <c r="I73" s="51"/>
      <c r="J73" s="57">
        <f t="shared" ref="J73" si="8">G73-I73</f>
        <v>0</v>
      </c>
    </row>
    <row r="74" spans="1:10" ht="15.75" x14ac:dyDescent="0.25">
      <c r="A74" s="54"/>
      <c r="B74" s="50"/>
      <c r="C74" s="50" t="s">
        <v>103</v>
      </c>
      <c r="D74" s="50"/>
      <c r="E74" s="50"/>
      <c r="F74" s="53">
        <v>887922.74</v>
      </c>
      <c r="G74" s="53">
        <v>887922.74</v>
      </c>
      <c r="H74" s="53">
        <v>0</v>
      </c>
      <c r="I74" s="53">
        <v>754996.43</v>
      </c>
      <c r="J74" s="59">
        <v>132926.31</v>
      </c>
    </row>
    <row r="75" spans="1:10" ht="15.75" x14ac:dyDescent="0.25">
      <c r="A75" s="56"/>
      <c r="B75" s="52" t="s">
        <v>118</v>
      </c>
      <c r="C75" s="52"/>
      <c r="D75" s="52"/>
      <c r="E75" s="52"/>
      <c r="F75" s="62">
        <f>SUM(F64:F74)</f>
        <v>3294475.74</v>
      </c>
      <c r="G75" s="62">
        <f>SUM(G64:G74)</f>
        <v>3294475.74</v>
      </c>
      <c r="H75" s="62">
        <f>SUM(H64:H74)</f>
        <v>0</v>
      </c>
      <c r="I75" s="62">
        <f>SUM(I64:I74)</f>
        <v>1980458.67</v>
      </c>
      <c r="J75" s="63">
        <f>SUM(J64:J74)</f>
        <v>1314017.07</v>
      </c>
    </row>
    <row r="76" spans="1:10" ht="15.75" x14ac:dyDescent="0.25">
      <c r="A76" s="56" t="s">
        <v>119</v>
      </c>
      <c r="B76" s="52"/>
      <c r="C76" s="52"/>
      <c r="D76" s="52"/>
      <c r="E76" s="52"/>
      <c r="F76" s="67">
        <f>F61+F75</f>
        <v>166623138.74000001</v>
      </c>
      <c r="G76" s="67">
        <f>G61+G75</f>
        <v>180874904.91</v>
      </c>
      <c r="H76" s="67">
        <f>H61+H75</f>
        <v>-14251766.169999996</v>
      </c>
      <c r="I76" s="67">
        <f>I61+I75</f>
        <v>172838970.18000001</v>
      </c>
      <c r="J76" s="68">
        <f>J61+J75</f>
        <v>8035934.7300000004</v>
      </c>
    </row>
    <row r="77" spans="1:10" ht="16.5" thickBot="1" x14ac:dyDescent="0.3">
      <c r="A77" s="58" t="s">
        <v>40</v>
      </c>
      <c r="B77" s="64"/>
      <c r="C77" s="64"/>
      <c r="D77" s="64"/>
      <c r="E77" s="64"/>
      <c r="F77" s="65">
        <f>F24-F76</f>
        <v>-3294475.7400000095</v>
      </c>
      <c r="G77" s="65">
        <f>G24-G76</f>
        <v>-17546241.909999996</v>
      </c>
      <c r="H77" s="65">
        <f>H24-H76</f>
        <v>14251766.169999996</v>
      </c>
      <c r="I77" s="65">
        <f>I24-I76</f>
        <v>-1151547.3199999928</v>
      </c>
      <c r="J77" s="66">
        <f>J24-J76</f>
        <v>-16394694.59</v>
      </c>
    </row>
    <row r="78" spans="1:10" ht="15.75" x14ac:dyDescent="0.25">
      <c r="A78" s="50"/>
      <c r="B78" s="50"/>
      <c r="C78" s="50"/>
      <c r="D78" s="50"/>
      <c r="E78" s="50"/>
      <c r="F78" s="50"/>
      <c r="G78" s="50"/>
      <c r="H78" s="50"/>
      <c r="I78" s="50"/>
      <c r="J78" s="50"/>
    </row>
  </sheetData>
  <sheetProtection algorithmName="SHA-512" hashValue="tcUy08py2nWAcwGcGrxKwAg6Xk4hmVn1y94aXy2AqD4YgY4K5l950PO+WPcTgGeb5Jzbh7UnmsDDMJp6h0r/Wg==" saltValue="T9MQyLSbPzhXjsnFVuUDtQ==" spinCount="100000" sheet="1" objects="1" scenarios="1" selectLockedCells="1" selectUnlockedCells="1"/>
  <mergeCells count="9">
    <mergeCell ref="D21:E21"/>
    <mergeCell ref="D22:E22"/>
    <mergeCell ref="A1:J1"/>
    <mergeCell ref="A2:J2"/>
    <mergeCell ref="A3:J3"/>
    <mergeCell ref="A4:J4"/>
    <mergeCell ref="A6:E7"/>
    <mergeCell ref="F6:G6"/>
    <mergeCell ref="I6:I7"/>
  </mergeCells>
  <printOptions horizontalCentered="1"/>
  <pageMargins left="1" right="1" top="1.5" bottom="1" header="0.5" footer="0.5"/>
  <pageSetup scale="77" firstPageNumber="8" orientation="landscape" useFirstPageNumber="1" r:id="rId1"/>
  <headerFooter>
    <oddFooter>&amp;C&amp;"Times New Roman,Regular"&amp;10&amp;P</oddFooter>
  </headerFooter>
  <rowBreaks count="2" manualBreakCount="2">
    <brk id="30" max="9" man="1"/>
    <brk id="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4-Position</vt:lpstr>
      <vt:lpstr>5-performance</vt:lpstr>
      <vt:lpstr>6-Equity</vt:lpstr>
      <vt:lpstr>7-Cash Flow</vt:lpstr>
      <vt:lpstr>8-10-SCBAA</vt:lpstr>
      <vt:lpstr>'4-Position'!Print_Area</vt:lpstr>
      <vt:lpstr>'5-performance'!Print_Area</vt:lpstr>
      <vt:lpstr>'6-Equity'!Print_Area</vt:lpstr>
      <vt:lpstr>'7-Cash Flow'!Print_Area</vt:lpstr>
      <vt:lpstr>'8-10-SCBAA'!Print_Area</vt:lpstr>
      <vt:lpstr>'8-10-SCBAA'!Print_Titles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Marcelino E. Delgado Jr.</cp:lastModifiedBy>
  <cp:lastPrinted>2025-11-28T09:56:51Z</cp:lastPrinted>
  <dcterms:created xsi:type="dcterms:W3CDTF">2021-04-15T00:31:01Z</dcterms:created>
  <dcterms:modified xsi:type="dcterms:W3CDTF">2025-11-28T09:57:03Z</dcterms:modified>
</cp:coreProperties>
</file>