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9"/>
  <workbookPr/>
  <mc:AlternateContent xmlns:mc="http://schemas.openxmlformats.org/markup-compatibility/2006">
    <mc:Choice Requires="x15">
      <x15ac:absPath xmlns:x15ac="http://schemas.microsoft.com/office/spreadsheetml/2010/11/ac" url="Y:\Files WADAS\AARS\Ben\AARs\2022\AAR2022\Region-01\Mapandan_Pangasinan_aar2022\Mapandan_Pangasinan_aar2022\MapandanPang2022_aar\"/>
    </mc:Choice>
  </mc:AlternateContent>
  <xr:revisionPtr revIDLastSave="0" documentId="13_ncr:1_{7830A25A-17B7-4BC2-B617-F928939FAF5B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4-Position" sheetId="1" r:id="rId1"/>
    <sheet name="5-performance" sheetId="2" r:id="rId2"/>
    <sheet name="6-Equity" sheetId="3" r:id="rId3"/>
    <sheet name="7-Cash Flow" sheetId="4" r:id="rId4"/>
    <sheet name="8-9-SCBAA" sheetId="7" r:id="rId5"/>
  </sheets>
  <definedNames>
    <definedName name="_xlnm.Print_Area" localSheetId="0">'4-Position'!$A$1:$G$44</definedName>
    <definedName name="_xlnm.Print_Area" localSheetId="1">'5-performance'!$A$1:$G$29</definedName>
    <definedName name="_xlnm.Print_Area" localSheetId="2">'6-Equity'!$A$1:$G$19</definedName>
    <definedName name="_xlnm.Print_Area" localSheetId="3">'7-Cash Flow'!$A$1:$E$43</definedName>
    <definedName name="_xlnm.Print_Area" localSheetId="4">'8-9-SCBAA'!$A$1:$J$70</definedName>
    <definedName name="_xlnm.Print_Titles" localSheetId="4">'8-9-SCBAA'!$A:$E,'8-9-SCBAA'!$6:$7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8" i="7" l="1"/>
  <c r="J65" i="7"/>
  <c r="H65" i="7"/>
  <c r="J64" i="7"/>
  <c r="J37" i="7"/>
  <c r="H37" i="7"/>
  <c r="J59" i="7"/>
  <c r="C15" i="4" l="1"/>
  <c r="J22" i="7" l="1"/>
  <c r="G23" i="7"/>
  <c r="I23" i="7"/>
  <c r="F23" i="7"/>
  <c r="E37" i="4"/>
  <c r="D37" i="4"/>
  <c r="C37" i="4"/>
  <c r="E34" i="4"/>
  <c r="C34" i="4"/>
  <c r="E29" i="4"/>
  <c r="D29" i="4"/>
  <c r="C29" i="4"/>
  <c r="F19" i="7"/>
  <c r="F14" i="7"/>
  <c r="G37" i="1"/>
  <c r="F60" i="7"/>
  <c r="F69" i="7" s="1"/>
  <c r="I68" i="7"/>
  <c r="G68" i="7"/>
  <c r="J67" i="7"/>
  <c r="H67" i="7"/>
  <c r="J66" i="7"/>
  <c r="J63" i="7"/>
  <c r="H63" i="7"/>
  <c r="I60" i="7"/>
  <c r="G60" i="7"/>
  <c r="H59" i="7"/>
  <c r="J58" i="7"/>
  <c r="J57" i="7"/>
  <c r="H57" i="7"/>
  <c r="J55" i="7"/>
  <c r="H55" i="7"/>
  <c r="J54" i="7"/>
  <c r="H54" i="7"/>
  <c r="J52" i="7"/>
  <c r="H52" i="7"/>
  <c r="J51" i="7"/>
  <c r="H51" i="7"/>
  <c r="J49" i="7"/>
  <c r="H49" i="7"/>
  <c r="J48" i="7"/>
  <c r="H48" i="7"/>
  <c r="J45" i="7"/>
  <c r="H45" i="7"/>
  <c r="J44" i="7"/>
  <c r="H44" i="7"/>
  <c r="J43" i="7"/>
  <c r="H43" i="7"/>
  <c r="J41" i="7"/>
  <c r="H41" i="7"/>
  <c r="J40" i="7"/>
  <c r="H40" i="7"/>
  <c r="J39" i="7"/>
  <c r="H39" i="7"/>
  <c r="J36" i="7"/>
  <c r="H36" i="7"/>
  <c r="J35" i="7"/>
  <c r="H35" i="7"/>
  <c r="J33" i="7"/>
  <c r="H33" i="7"/>
  <c r="J32" i="7"/>
  <c r="H32" i="7"/>
  <c r="J30" i="7"/>
  <c r="H30" i="7"/>
  <c r="J29" i="7"/>
  <c r="H29" i="7"/>
  <c r="J28" i="7"/>
  <c r="H28" i="7"/>
  <c r="J21" i="7"/>
  <c r="J23" i="7" s="1"/>
  <c r="H21" i="7"/>
  <c r="H23" i="7" s="1"/>
  <c r="I19" i="7"/>
  <c r="G19" i="7"/>
  <c r="J18" i="7"/>
  <c r="H18" i="7"/>
  <c r="J17" i="7"/>
  <c r="H17" i="7"/>
  <c r="J16" i="7"/>
  <c r="H16" i="7"/>
  <c r="I14" i="7"/>
  <c r="G14" i="7"/>
  <c r="J13" i="7"/>
  <c r="H13" i="7"/>
  <c r="J12" i="7"/>
  <c r="H12" i="7"/>
  <c r="J11" i="7"/>
  <c r="H11" i="7"/>
  <c r="E30" i="4"/>
  <c r="C30" i="4"/>
  <c r="E15" i="4"/>
  <c r="E16" i="2"/>
  <c r="G23" i="2"/>
  <c r="G16" i="2"/>
  <c r="G14" i="1"/>
  <c r="E14" i="1"/>
  <c r="G33" i="1"/>
  <c r="G21" i="1"/>
  <c r="H60" i="7" l="1"/>
  <c r="F24" i="7"/>
  <c r="I24" i="7"/>
  <c r="G24" i="7"/>
  <c r="G22" i="1"/>
  <c r="J14" i="7"/>
  <c r="H19" i="7"/>
  <c r="I69" i="7"/>
  <c r="J19" i="7"/>
  <c r="G69" i="7"/>
  <c r="J68" i="7"/>
  <c r="H14" i="7"/>
  <c r="H68" i="7"/>
  <c r="J60" i="7"/>
  <c r="G24" i="2"/>
  <c r="G27" i="2" l="1"/>
  <c r="J24" i="7"/>
  <c r="H24" i="7"/>
  <c r="I70" i="7"/>
  <c r="G70" i="7"/>
  <c r="J69" i="7"/>
  <c r="F70" i="7"/>
  <c r="H69" i="7"/>
  <c r="H70" i="7" l="1"/>
  <c r="J70" i="7"/>
  <c r="E38" i="4" l="1"/>
  <c r="C38" i="4"/>
  <c r="E22" i="4"/>
  <c r="C22" i="4"/>
  <c r="G15" i="3"/>
  <c r="E15" i="3"/>
  <c r="G11" i="3"/>
  <c r="E11" i="3"/>
  <c r="E23" i="2"/>
  <c r="E37" i="1"/>
  <c r="E33" i="1"/>
  <c r="E21" i="1"/>
  <c r="C23" i="4" l="1"/>
  <c r="C39" i="4" s="1"/>
  <c r="C41" i="4" s="1"/>
  <c r="E23" i="4"/>
  <c r="E39" i="4" s="1"/>
  <c r="E41" i="4" s="1"/>
  <c r="E16" i="3"/>
  <c r="G16" i="3"/>
  <c r="E24" i="2"/>
  <c r="E38" i="1"/>
  <c r="G38" i="1"/>
  <c r="E22" i="1"/>
  <c r="E27" i="2" l="1"/>
  <c r="G42" i="1"/>
  <c r="E42" i="1"/>
</calcChain>
</file>

<file path=xl/sharedStrings.xml><?xml version="1.0" encoding="utf-8"?>
<sst xmlns="http://schemas.openxmlformats.org/spreadsheetml/2006/main" count="214" uniqueCount="157">
  <si>
    <t>Municipality of Mapandan</t>
  </si>
  <si>
    <t>Note</t>
  </si>
  <si>
    <t>ASSETS</t>
  </si>
  <si>
    <t>Current Assets</t>
  </si>
  <si>
    <t>Cash and Cash Equivalents</t>
  </si>
  <si>
    <t>Investments</t>
  </si>
  <si>
    <t>Receivables</t>
  </si>
  <si>
    <t>Inventories</t>
  </si>
  <si>
    <t>Total Current Assets</t>
  </si>
  <si>
    <t>Non-Current Assets</t>
  </si>
  <si>
    <t xml:space="preserve">Property, Plant and Equipment </t>
  </si>
  <si>
    <t>Biological Assets</t>
  </si>
  <si>
    <t>Total Non-Current Assets</t>
  </si>
  <si>
    <t>Total Assets</t>
  </si>
  <si>
    <t>LIABILITIES</t>
  </si>
  <si>
    <t>Current Liabilities</t>
  </si>
  <si>
    <t>Financial Liabilities</t>
  </si>
  <si>
    <t>Inter-Agency Payables</t>
  </si>
  <si>
    <t>Intra-Agency Payables</t>
  </si>
  <si>
    <t>Trust Liabilities</t>
  </si>
  <si>
    <t>Deferred Credits/Unearned Income</t>
  </si>
  <si>
    <t>Other Payables</t>
  </si>
  <si>
    <t>Total Current Liabilities</t>
  </si>
  <si>
    <t>Non-Current Liabilities</t>
  </si>
  <si>
    <t>Total Non-Current Liabilities</t>
  </si>
  <si>
    <t>Total Liabilities</t>
  </si>
  <si>
    <t>NET ASSETS/EQUITY</t>
  </si>
  <si>
    <t>Government Equity</t>
  </si>
  <si>
    <t>Total Liabilities and Net Assets/Equity</t>
  </si>
  <si>
    <t>Revenue</t>
  </si>
  <si>
    <t>Tax Revenue</t>
  </si>
  <si>
    <t>Share from Internal Revenue Collections</t>
  </si>
  <si>
    <t>Service and Business Income</t>
  </si>
  <si>
    <t>Other Income</t>
  </si>
  <si>
    <t>Total Revenue</t>
  </si>
  <si>
    <t>Less: Current Operating Expenses</t>
  </si>
  <si>
    <t>Personnel Services</t>
  </si>
  <si>
    <t>Maintenance and Other Operating Expenses</t>
  </si>
  <si>
    <t>Non-cash Expenses</t>
  </si>
  <si>
    <t>Financial Expenses</t>
  </si>
  <si>
    <t>Surplus(Deficit) for the period</t>
  </si>
  <si>
    <t>Prior Period Errors</t>
  </si>
  <si>
    <t>Add (Deduct) Changes in net assets/equity during the year</t>
  </si>
  <si>
    <t>Adjustment of net revenue recognized directly in net assets/equity</t>
  </si>
  <si>
    <t>Surplus (Deficit) for the period</t>
  </si>
  <si>
    <t>Total recognized revenue and expenses for the period</t>
  </si>
  <si>
    <t>Cash Flows from Operating Activities</t>
  </si>
  <si>
    <t>Cash Inflows</t>
  </si>
  <si>
    <t xml:space="preserve">     Collection from taxpayers</t>
  </si>
  <si>
    <t xml:space="preserve">     Share from Internal Revenue Allotment</t>
  </si>
  <si>
    <t xml:space="preserve">     Receipts from business/service income</t>
  </si>
  <si>
    <t xml:space="preserve">     Interest Income</t>
  </si>
  <si>
    <t xml:space="preserve">     Other Receipts</t>
  </si>
  <si>
    <t>Cash Outflows</t>
  </si>
  <si>
    <t xml:space="preserve">    Payment of expenses</t>
  </si>
  <si>
    <t xml:space="preserve">    Payments to suppliers and creditors</t>
  </si>
  <si>
    <t xml:space="preserve">    Payments to employees</t>
  </si>
  <si>
    <t xml:space="preserve">    Interest Expense</t>
  </si>
  <si>
    <t xml:space="preserve">    Other Expenses</t>
  </si>
  <si>
    <t>Net Cash Flows from Operating Activities</t>
  </si>
  <si>
    <t>Cash Flows from Investing Activities</t>
  </si>
  <si>
    <t xml:space="preserve">Cash Inflows </t>
  </si>
  <si>
    <t>Net Cash Flows from  Investing Activities</t>
  </si>
  <si>
    <t>Cash Flows from Financing Activities</t>
  </si>
  <si>
    <t xml:space="preserve">     Proceeds from Loans</t>
  </si>
  <si>
    <t xml:space="preserve">    Payment of loan amortization</t>
  </si>
  <si>
    <t>Net Cash Flows from Financing Activities</t>
  </si>
  <si>
    <t>Add: Cash at the Beginning of the year</t>
  </si>
  <si>
    <t>Cash Balance at the End of the Year</t>
  </si>
  <si>
    <t>Statement of  Financial Position</t>
  </si>
  <si>
    <t>All Funds</t>
  </si>
  <si>
    <t>5</t>
  </si>
  <si>
    <t>6</t>
  </si>
  <si>
    <t>7</t>
  </si>
  <si>
    <t>8</t>
  </si>
  <si>
    <t>9</t>
  </si>
  <si>
    <t>12</t>
  </si>
  <si>
    <t>LIABILITIES AND NET ASSETS/EQUITY</t>
  </si>
  <si>
    <t>Statement of  Financial Performance</t>
  </si>
  <si>
    <t>Total Current Operating Expenses</t>
  </si>
  <si>
    <t>Surplus (Deficit) from Current Operations</t>
  </si>
  <si>
    <t>Transfers, Assistance and Subsidy To</t>
  </si>
  <si>
    <t>Add (Deduct):  Transfer, Assistance and Subsidy</t>
  </si>
  <si>
    <t>Statement of Changes in Net Assets/Equity</t>
  </si>
  <si>
    <t>Total Cash Provided by Operating, Investing and Financing Activities</t>
  </si>
  <si>
    <t>Statement of Cash Flows</t>
  </si>
  <si>
    <t>Statement of Comparison of Budget and Actual Amounts</t>
  </si>
  <si>
    <t>Particulars</t>
  </si>
  <si>
    <t>Budgeted Amounts</t>
  </si>
  <si>
    <t>Actual Amounts</t>
  </si>
  <si>
    <t>Original</t>
  </si>
  <si>
    <t>Final</t>
  </si>
  <si>
    <t xml:space="preserve">A.  Local Sources </t>
  </si>
  <si>
    <t>1.  Tax Revenue</t>
  </si>
  <si>
    <t>a.  Tax Revenue - Property</t>
  </si>
  <si>
    <t>b.  Tax Revenue - Goods and Services</t>
  </si>
  <si>
    <t>c.  Other Local Taxes</t>
  </si>
  <si>
    <t>Total Tax Revenue</t>
  </si>
  <si>
    <t>2.  Non-Tax Revenue</t>
  </si>
  <si>
    <t>a.  Service Income</t>
  </si>
  <si>
    <t>b.  Business Income</t>
  </si>
  <si>
    <t>c.  Other Income and Receipts</t>
  </si>
  <si>
    <t>Total Non-Tax Revenue</t>
  </si>
  <si>
    <t>B.  External Sources</t>
  </si>
  <si>
    <t>Total Revenue and Receipts</t>
  </si>
  <si>
    <t xml:space="preserve">Expenditures </t>
  </si>
  <si>
    <t>Current Appropriations</t>
  </si>
  <si>
    <t xml:space="preserve">General Public Services </t>
  </si>
  <si>
    <t>Personal Services</t>
  </si>
  <si>
    <t>Capital Outlay</t>
  </si>
  <si>
    <t>Education</t>
  </si>
  <si>
    <t>Health, Nutrition and Population Control</t>
  </si>
  <si>
    <t>Social Services and Social Welfare</t>
  </si>
  <si>
    <t>Economic Services</t>
  </si>
  <si>
    <t>Other Purposes:</t>
  </si>
  <si>
    <t>Debt Service</t>
  </si>
  <si>
    <t>Financial Expense</t>
  </si>
  <si>
    <t>Amortization</t>
  </si>
  <si>
    <t>LDRRMF</t>
  </si>
  <si>
    <t>20% Development Fund</t>
  </si>
  <si>
    <t>Allocation for Senior Citizens and PWD</t>
  </si>
  <si>
    <t>Others</t>
  </si>
  <si>
    <t>Total Current Appropriations</t>
  </si>
  <si>
    <t>Continuing Appropriations</t>
  </si>
  <si>
    <t>Total Continuing Appropriations</t>
  </si>
  <si>
    <t>Total Appropriations</t>
  </si>
  <si>
    <t>Payables</t>
  </si>
  <si>
    <t>See Accompanying Notes to the Financial Statements</t>
  </si>
  <si>
    <t>11</t>
  </si>
  <si>
    <t>13</t>
  </si>
  <si>
    <t>14</t>
  </si>
  <si>
    <t>15</t>
  </si>
  <si>
    <t>16</t>
  </si>
  <si>
    <t>17</t>
  </si>
  <si>
    <t>Other Share from National Taxes</t>
  </si>
  <si>
    <t>Balances at January 1</t>
  </si>
  <si>
    <t>Balances at December 31</t>
  </si>
  <si>
    <t xml:space="preserve">Difference </t>
  </si>
  <si>
    <t>Original and Final Budget</t>
  </si>
  <si>
    <t>Final Budget and Actual</t>
  </si>
  <si>
    <t>Shares, Grants and Donations</t>
  </si>
  <si>
    <t xml:space="preserve">1.  </t>
  </si>
  <si>
    <t>Share from the National Internal Revenue Taxes (IRA)</t>
  </si>
  <si>
    <t>Other Shares from National Tax Collections</t>
  </si>
  <si>
    <t>Total Cash Inflows</t>
  </si>
  <si>
    <t>Total Cash Outflows</t>
  </si>
  <si>
    <t>Add (Deduct):</t>
  </si>
  <si>
    <t>Total External Sources</t>
  </si>
  <si>
    <t>As at December 31, 2022</t>
  </si>
  <si>
    <t>(With Comparative Figures for CY 2021)</t>
  </si>
  <si>
    <t>For the Year Ended December 31, 2022</t>
  </si>
  <si>
    <t>2021 (Restated)</t>
  </si>
  <si>
    <t xml:space="preserve">Note </t>
  </si>
  <si>
    <t>30</t>
  </si>
  <si>
    <t>4</t>
  </si>
  <si>
    <t>Balances</t>
  </si>
  <si>
    <t>Purchase/Construction of Property, Plant    and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</si>
</sst>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i/>
      <sz val="1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i/>
      <sz val="12"/>
      <color theme="1"/>
      <name val="Times New Roman"/>
      <family val="1"/>
    </font>
    <font>
      <b/>
      <i/>
      <sz val="12"/>
      <name val="Times New Roman"/>
      <family val="1"/>
    </font>
    <font>
      <i/>
      <sz val="12"/>
      <name val="Times New Roman"/>
      <family val="1"/>
    </font>
    <font>
      <i/>
      <sz val="12"/>
      <color theme="1"/>
      <name val="Times New Roman"/>
      <family val="1"/>
    </font>
    <font>
      <sz val="12"/>
      <color theme="0"/>
      <name val="Times New Roman"/>
      <family val="1"/>
    </font>
    <font>
      <b/>
      <u/>
      <sz val="12"/>
      <color theme="1"/>
      <name val="Times New Roman"/>
      <family val="1"/>
    </font>
    <font>
      <b/>
      <u/>
      <sz val="12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175">
    <xf numFmtId="0" fontId="0" fillId="0" borderId="0" xfId="0"/>
    <xf numFmtId="0" fontId="4" fillId="0" borderId="0" xfId="0" applyFont="1"/>
    <xf numFmtId="0" fontId="4" fillId="0" borderId="0" xfId="0" applyFont="1" applyAlignment="1">
      <alignment vertical="center" wrapText="1"/>
    </xf>
    <xf numFmtId="0" fontId="3" fillId="0" borderId="0" xfId="0" applyFont="1"/>
    <xf numFmtId="164" fontId="4" fillId="0" borderId="0" xfId="1" applyFont="1"/>
    <xf numFmtId="0" fontId="6" fillId="0" borderId="0" xfId="2" applyFont="1" applyAlignment="1">
      <alignment horizontal="center"/>
    </xf>
    <xf numFmtId="164" fontId="6" fillId="0" borderId="0" xfId="3" applyFont="1"/>
    <xf numFmtId="49" fontId="6" fillId="0" borderId="0" xfId="2" applyNumberFormat="1" applyFont="1"/>
    <xf numFmtId="49" fontId="4" fillId="0" borderId="0" xfId="0" applyNumberFormat="1" applyFont="1"/>
    <xf numFmtId="0" fontId="3" fillId="0" borderId="0" xfId="0" applyFont="1" applyAlignment="1">
      <alignment horizontal="center"/>
    </xf>
    <xf numFmtId="0" fontId="9" fillId="0" borderId="0" xfId="0" applyFont="1"/>
    <xf numFmtId="49" fontId="9" fillId="0" borderId="0" xfId="0" applyNumberFormat="1" applyFont="1"/>
    <xf numFmtId="164" fontId="9" fillId="0" borderId="0" xfId="1" applyFont="1"/>
    <xf numFmtId="0" fontId="9" fillId="0" borderId="0" xfId="0" applyFont="1" applyAlignment="1">
      <alignment vertical="center" wrapText="1"/>
    </xf>
    <xf numFmtId="0" fontId="8" fillId="0" borderId="0" xfId="0" applyFont="1"/>
    <xf numFmtId="49" fontId="11" fillId="0" borderId="0" xfId="0" applyNumberFormat="1" applyFont="1" applyAlignment="1">
      <alignment horizontal="center" vertical="center"/>
    </xf>
    <xf numFmtId="0" fontId="12" fillId="0" borderId="0" xfId="0" applyFont="1"/>
    <xf numFmtId="49" fontId="13" fillId="0" borderId="0" xfId="0" applyNumberFormat="1" applyFont="1" applyAlignment="1">
      <alignment horizontal="center" vertical="center"/>
    </xf>
    <xf numFmtId="164" fontId="9" fillId="0" borderId="0" xfId="1" applyFont="1" applyBorder="1"/>
    <xf numFmtId="49" fontId="10" fillId="0" borderId="0" xfId="0" applyNumberFormat="1" applyFont="1" applyAlignment="1">
      <alignment horizontal="center" vertical="center"/>
    </xf>
    <xf numFmtId="164" fontId="9" fillId="0" borderId="3" xfId="1" applyFont="1" applyBorder="1"/>
    <xf numFmtId="49" fontId="8" fillId="0" borderId="0" xfId="0" applyNumberFormat="1" applyFont="1" applyAlignment="1">
      <alignment horizontal="center" vertical="center"/>
    </xf>
    <xf numFmtId="164" fontId="8" fillId="0" borderId="5" xfId="1" applyFont="1" applyBorder="1"/>
    <xf numFmtId="0" fontId="9" fillId="0" borderId="0" xfId="0" applyFont="1" applyAlignment="1">
      <alignment wrapText="1"/>
    </xf>
    <xf numFmtId="164" fontId="9" fillId="0" borderId="0" xfId="1" applyFont="1" applyBorder="1" applyAlignment="1">
      <alignment horizontal="right" vertical="top"/>
    </xf>
    <xf numFmtId="0" fontId="9" fillId="0" borderId="0" xfId="0" applyFont="1" applyAlignment="1">
      <alignment horizontal="right" vertical="top"/>
    </xf>
    <xf numFmtId="164" fontId="8" fillId="0" borderId="1" xfId="1" applyFont="1" applyBorder="1" applyAlignment="1">
      <alignment horizontal="right" vertical="top"/>
    </xf>
    <xf numFmtId="0" fontId="8" fillId="0" borderId="0" xfId="0" applyFont="1" applyAlignment="1">
      <alignment horizontal="right" vertical="top"/>
    </xf>
    <xf numFmtId="164" fontId="9" fillId="0" borderId="0" xfId="1" applyFont="1" applyAlignment="1">
      <alignment horizontal="right" vertical="top"/>
    </xf>
    <xf numFmtId="164" fontId="8" fillId="0" borderId="4" xfId="1" applyFont="1" applyBorder="1" applyAlignment="1">
      <alignment horizontal="right" vertical="top"/>
    </xf>
    <xf numFmtId="164" fontId="8" fillId="0" borderId="2" xfId="1" applyFont="1" applyBorder="1" applyAlignment="1">
      <alignment horizontal="right" vertical="top"/>
    </xf>
    <xf numFmtId="49" fontId="14" fillId="0" borderId="0" xfId="0" applyNumberFormat="1" applyFont="1" applyAlignment="1">
      <alignment horizontal="center" vertical="top"/>
    </xf>
    <xf numFmtId="49" fontId="13" fillId="0" borderId="0" xfId="0" applyNumberFormat="1" applyFont="1" applyAlignment="1">
      <alignment horizontal="center" vertical="top"/>
    </xf>
    <xf numFmtId="164" fontId="8" fillId="0" borderId="0" xfId="1" applyFont="1" applyBorder="1" applyAlignment="1">
      <alignment horizontal="right" vertical="top"/>
    </xf>
    <xf numFmtId="0" fontId="6" fillId="0" borderId="0" xfId="2" applyFont="1"/>
    <xf numFmtId="0" fontId="7" fillId="0" borderId="0" xfId="2" applyFont="1"/>
    <xf numFmtId="0" fontId="11" fillId="0" borderId="0" xfId="0" applyFont="1" applyAlignment="1">
      <alignment horizontal="center" vertical="center"/>
    </xf>
    <xf numFmtId="0" fontId="11" fillId="0" borderId="0" xfId="0" applyFont="1"/>
    <xf numFmtId="0" fontId="16" fillId="0" borderId="0" xfId="0" applyFont="1"/>
    <xf numFmtId="0" fontId="18" fillId="0" borderId="0" xfId="0" applyFont="1" applyAlignment="1">
      <alignment horizontal="center" vertical="center"/>
    </xf>
    <xf numFmtId="49" fontId="18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15" fillId="0" borderId="0" xfId="0" applyFont="1" applyAlignment="1">
      <alignment wrapText="1"/>
    </xf>
    <xf numFmtId="0" fontId="9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14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top"/>
    </xf>
    <xf numFmtId="0" fontId="11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164" fontId="9" fillId="0" borderId="0" xfId="1" applyFont="1" applyAlignment="1">
      <alignment vertical="center"/>
    </xf>
    <xf numFmtId="49" fontId="9" fillId="0" borderId="0" xfId="0" applyNumberFormat="1" applyFont="1" applyAlignment="1">
      <alignment vertical="center"/>
    </xf>
    <xf numFmtId="164" fontId="9" fillId="0" borderId="3" xfId="1" applyFont="1" applyFill="1" applyBorder="1" applyAlignment="1">
      <alignment vertical="center"/>
    </xf>
    <xf numFmtId="164" fontId="8" fillId="0" borderId="2" xfId="1" applyFont="1" applyFill="1" applyBorder="1" applyAlignment="1">
      <alignment vertical="center"/>
    </xf>
    <xf numFmtId="49" fontId="8" fillId="0" borderId="0" xfId="1" applyNumberFormat="1" applyFont="1" applyFill="1" applyBorder="1" applyAlignment="1">
      <alignment vertical="center"/>
    </xf>
    <xf numFmtId="164" fontId="8" fillId="0" borderId="0" xfId="1" applyFont="1" applyFill="1" applyAlignment="1">
      <alignment vertical="center"/>
    </xf>
    <xf numFmtId="49" fontId="8" fillId="0" borderId="0" xfId="0" applyNumberFormat="1" applyFont="1" applyAlignment="1">
      <alignment vertical="center"/>
    </xf>
    <xf numFmtId="164" fontId="8" fillId="0" borderId="7" xfId="1" applyFont="1" applyFill="1" applyBorder="1" applyAlignment="1">
      <alignment vertical="center"/>
    </xf>
    <xf numFmtId="164" fontId="9" fillId="0" borderId="3" xfId="1" applyFont="1" applyBorder="1" applyAlignment="1">
      <alignment vertical="center"/>
    </xf>
    <xf numFmtId="164" fontId="9" fillId="0" borderId="0" xfId="1" applyFont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164" fontId="9" fillId="0" borderId="0" xfId="1" applyFont="1" applyAlignment="1">
      <alignment horizontal="right" vertical="center"/>
    </xf>
    <xf numFmtId="164" fontId="9" fillId="0" borderId="3" xfId="1" applyFont="1" applyBorder="1" applyAlignment="1">
      <alignment horizontal="right" vertical="center"/>
    </xf>
    <xf numFmtId="164" fontId="8" fillId="0" borderId="0" xfId="1" applyFont="1" applyBorder="1" applyAlignment="1">
      <alignment horizontal="right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5" fillId="0" borderId="0" xfId="0" applyFont="1" applyAlignment="1">
      <alignment horizontal="center" vertical="top"/>
    </xf>
    <xf numFmtId="0" fontId="12" fillId="0" borderId="0" xfId="0" applyFont="1" applyAlignment="1">
      <alignment horizontal="center" vertical="top"/>
    </xf>
    <xf numFmtId="164" fontId="8" fillId="0" borderId="7" xfId="1" applyFont="1" applyBorder="1" applyAlignment="1">
      <alignment horizontal="right" vertical="center"/>
    </xf>
    <xf numFmtId="164" fontId="8" fillId="0" borderId="6" xfId="1" applyFont="1" applyBorder="1" applyAlignment="1">
      <alignment horizontal="right" vertical="center"/>
    </xf>
    <xf numFmtId="164" fontId="8" fillId="0" borderId="0" xfId="1" applyFont="1"/>
    <xf numFmtId="0" fontId="20" fillId="0" borderId="0" xfId="0" applyFont="1" applyAlignment="1">
      <alignment wrapText="1"/>
    </xf>
    <xf numFmtId="49" fontId="20" fillId="0" borderId="0" xfId="0" applyNumberFormat="1" applyFont="1"/>
    <xf numFmtId="0" fontId="20" fillId="0" borderId="0" xfId="0" applyFont="1"/>
    <xf numFmtId="164" fontId="9" fillId="0" borderId="0" xfId="1" applyFont="1" applyBorder="1" applyAlignment="1">
      <alignment vertical="top"/>
    </xf>
    <xf numFmtId="0" fontId="9" fillId="0" borderId="0" xfId="0" applyFont="1" applyAlignment="1">
      <alignment vertical="top"/>
    </xf>
    <xf numFmtId="164" fontId="8" fillId="0" borderId="1" xfId="1" applyFont="1" applyBorder="1" applyAlignment="1">
      <alignment vertical="top"/>
    </xf>
    <xf numFmtId="0" fontId="8" fillId="0" borderId="0" xfId="0" applyFont="1" applyAlignment="1">
      <alignment vertical="top"/>
    </xf>
    <xf numFmtId="164" fontId="9" fillId="0" borderId="0" xfId="1" applyFont="1" applyAlignment="1">
      <alignment vertical="top"/>
    </xf>
    <xf numFmtId="164" fontId="8" fillId="0" borderId="0" xfId="1" applyFont="1" applyAlignment="1">
      <alignment vertical="top"/>
    </xf>
    <xf numFmtId="164" fontId="8" fillId="0" borderId="5" xfId="1" applyFont="1" applyBorder="1" applyAlignment="1">
      <alignment vertical="top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164" fontId="9" fillId="0" borderId="0" xfId="1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164" fontId="4" fillId="0" borderId="0" xfId="1" applyFont="1" applyAlignment="1">
      <alignment horizontal="left" vertical="center"/>
    </xf>
    <xf numFmtId="164" fontId="9" fillId="0" borderId="0" xfId="1" applyFont="1" applyAlignment="1">
      <alignment horizontal="left" vertical="center"/>
    </xf>
    <xf numFmtId="49" fontId="1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9" fillId="0" borderId="0" xfId="0" applyFont="1" applyAlignment="1">
      <alignment horizontal="center"/>
    </xf>
    <xf numFmtId="0" fontId="21" fillId="0" borderId="0" xfId="6" applyFont="1"/>
    <xf numFmtId="0" fontId="9" fillId="0" borderId="0" xfId="6" applyFont="1"/>
    <xf numFmtId="164" fontId="9" fillId="0" borderId="0" xfId="7" applyFont="1" applyFill="1" applyBorder="1"/>
    <xf numFmtId="0" fontId="8" fillId="0" borderId="0" xfId="6" applyFont="1"/>
    <xf numFmtId="164" fontId="9" fillId="0" borderId="3" xfId="7" applyFont="1" applyFill="1" applyBorder="1"/>
    <xf numFmtId="0" fontId="19" fillId="0" borderId="0" xfId="0" applyFont="1"/>
    <xf numFmtId="0" fontId="9" fillId="0" borderId="0" xfId="6" applyFont="1" applyAlignment="1">
      <alignment horizontal="justify" vertical="center" wrapText="1"/>
    </xf>
    <xf numFmtId="0" fontId="9" fillId="0" borderId="8" xfId="6" applyFont="1" applyBorder="1"/>
    <xf numFmtId="0" fontId="9" fillId="0" borderId="9" xfId="6" applyFont="1" applyBorder="1"/>
    <xf numFmtId="0" fontId="8" fillId="0" borderId="8" xfId="6" applyFont="1" applyBorder="1"/>
    <xf numFmtId="164" fontId="9" fillId="0" borderId="9" xfId="7" applyFont="1" applyFill="1" applyBorder="1"/>
    <xf numFmtId="0" fontId="8" fillId="0" borderId="10" xfId="6" applyFont="1" applyBorder="1"/>
    <xf numFmtId="164" fontId="9" fillId="0" borderId="18" xfId="7" applyFont="1" applyFill="1" applyBorder="1"/>
    <xf numFmtId="164" fontId="8" fillId="0" borderId="0" xfId="7" applyFont="1" applyFill="1" applyBorder="1"/>
    <xf numFmtId="164" fontId="8" fillId="0" borderId="9" xfId="7" applyFont="1" applyFill="1" applyBorder="1"/>
    <xf numFmtId="164" fontId="8" fillId="0" borderId="7" xfId="7" applyFont="1" applyFill="1" applyBorder="1"/>
    <xf numFmtId="164" fontId="8" fillId="0" borderId="19" xfId="7" applyFont="1" applyFill="1" applyBorder="1"/>
    <xf numFmtId="0" fontId="8" fillId="0" borderId="2" xfId="6" applyFont="1" applyBorder="1"/>
    <xf numFmtId="164" fontId="8" fillId="0" borderId="2" xfId="6" applyNumberFormat="1" applyFont="1" applyBorder="1"/>
    <xf numFmtId="164" fontId="8" fillId="0" borderId="11" xfId="6" applyNumberFormat="1" applyFont="1" applyBorder="1"/>
    <xf numFmtId="164" fontId="8" fillId="0" borderId="3" xfId="7" applyFont="1" applyFill="1" applyBorder="1"/>
    <xf numFmtId="164" fontId="8" fillId="0" borderId="18" xfId="7" applyFont="1" applyFill="1" applyBorder="1"/>
    <xf numFmtId="164" fontId="11" fillId="0" borderId="3" xfId="7" applyFont="1" applyFill="1" applyBorder="1"/>
    <xf numFmtId="0" fontId="17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wrapText="1" indent="2"/>
    </xf>
    <xf numFmtId="164" fontId="8" fillId="0" borderId="3" xfId="1" applyFont="1" applyFill="1" applyBorder="1" applyAlignment="1">
      <alignment vertical="center"/>
    </xf>
    <xf numFmtId="49" fontId="8" fillId="0" borderId="3" xfId="0" applyNumberFormat="1" applyFont="1" applyBorder="1" applyAlignment="1">
      <alignment vertical="center"/>
    </xf>
    <xf numFmtId="164" fontId="8" fillId="0" borderId="0" xfId="1" applyFont="1" applyBorder="1" applyAlignment="1">
      <alignment vertical="center"/>
    </xf>
    <xf numFmtId="164" fontId="8" fillId="0" borderId="7" xfId="1" applyFont="1" applyBorder="1" applyAlignment="1">
      <alignment vertical="center"/>
    </xf>
    <xf numFmtId="164" fontId="8" fillId="0" borderId="0" xfId="1" applyFont="1" applyFill="1" applyBorder="1" applyAlignment="1">
      <alignment vertical="center"/>
    </xf>
    <xf numFmtId="164" fontId="9" fillId="0" borderId="0" xfId="1" applyFont="1" applyBorder="1" applyAlignment="1">
      <alignment vertical="center"/>
    </xf>
    <xf numFmtId="0" fontId="9" fillId="0" borderId="0" xfId="0" applyFont="1" applyAlignment="1">
      <alignment vertical="center"/>
    </xf>
    <xf numFmtId="164" fontId="9" fillId="0" borderId="0" xfId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64" fontId="9" fillId="0" borderId="3" xfId="1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vertical="center"/>
    </xf>
    <xf numFmtId="0" fontId="8" fillId="0" borderId="8" xfId="6" applyFont="1" applyBorder="1" applyAlignment="1">
      <alignment vertical="center"/>
    </xf>
    <xf numFmtId="164" fontId="9" fillId="0" borderId="0" xfId="7" applyFont="1" applyFill="1" applyBorder="1" applyAlignment="1">
      <alignment vertical="center"/>
    </xf>
    <xf numFmtId="164" fontId="9" fillId="0" borderId="9" xfId="7" applyFont="1" applyFill="1" applyBorder="1" applyAlignment="1">
      <alignment vertical="center"/>
    </xf>
    <xf numFmtId="0" fontId="9" fillId="0" borderId="0" xfId="6" applyFont="1" applyAlignment="1">
      <alignment vertical="center"/>
    </xf>
    <xf numFmtId="164" fontId="9" fillId="0" borderId="3" xfId="7" applyFont="1" applyFill="1" applyBorder="1" applyAlignment="1">
      <alignment vertical="center"/>
    </xf>
    <xf numFmtId="164" fontId="9" fillId="0" borderId="18" xfId="7" applyFont="1" applyFill="1" applyBorder="1" applyAlignment="1">
      <alignment vertical="center"/>
    </xf>
    <xf numFmtId="0" fontId="9" fillId="0" borderId="0" xfId="6" applyFont="1" applyAlignment="1">
      <alignment horizontal="center" vertical="center"/>
    </xf>
    <xf numFmtId="0" fontId="8" fillId="0" borderId="0" xfId="6" applyFont="1" applyAlignment="1">
      <alignment horizontal="center" vertical="center"/>
    </xf>
    <xf numFmtId="0" fontId="9" fillId="0" borderId="10" xfId="6" applyFont="1" applyBorder="1"/>
    <xf numFmtId="0" fontId="9" fillId="0" borderId="2" xfId="6" applyFont="1" applyBorder="1"/>
    <xf numFmtId="164" fontId="9" fillId="0" borderId="2" xfId="7" applyFont="1" applyFill="1" applyBorder="1"/>
    <xf numFmtId="164" fontId="9" fillId="0" borderId="11" xfId="7" applyFont="1" applyFill="1" applyBorder="1"/>
    <xf numFmtId="49" fontId="8" fillId="0" borderId="0" xfId="0" applyNumberFormat="1" applyFont="1" applyAlignment="1">
      <alignment horizontal="center"/>
    </xf>
    <xf numFmtId="49" fontId="9" fillId="0" borderId="0" xfId="0" applyNumberFormat="1" applyFont="1" applyAlignment="1">
      <alignment horizontal="center"/>
    </xf>
    <xf numFmtId="0" fontId="17" fillId="0" borderId="3" xfId="0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/>
    </xf>
    <xf numFmtId="49" fontId="20" fillId="0" borderId="0" xfId="0" applyNumberFormat="1" applyFont="1" applyAlignment="1">
      <alignment horizontal="center"/>
    </xf>
    <xf numFmtId="49" fontId="8" fillId="0" borderId="0" xfId="1" applyNumberFormat="1" applyFont="1" applyFill="1" applyBorder="1" applyAlignment="1">
      <alignment horizontal="center"/>
    </xf>
    <xf numFmtId="49" fontId="15" fillId="0" borderId="0" xfId="0" applyNumberFormat="1" applyFont="1" applyAlignment="1">
      <alignment horizontal="center"/>
    </xf>
    <xf numFmtId="49" fontId="15" fillId="0" borderId="0" xfId="1" applyNumberFormat="1" applyFont="1" applyFill="1" applyBorder="1" applyAlignment="1">
      <alignment horizontal="center"/>
    </xf>
    <xf numFmtId="0" fontId="8" fillId="0" borderId="13" xfId="6" applyFont="1" applyBorder="1" applyAlignment="1">
      <alignment horizontal="center" vertical="center"/>
    </xf>
    <xf numFmtId="0" fontId="8" fillId="0" borderId="14" xfId="6" applyFont="1" applyBorder="1" applyAlignment="1">
      <alignment horizontal="center" vertical="center"/>
    </xf>
    <xf numFmtId="0" fontId="8" fillId="0" borderId="16" xfId="6" applyFont="1" applyBorder="1" applyAlignment="1">
      <alignment horizontal="center" vertical="center"/>
    </xf>
    <xf numFmtId="0" fontId="8" fillId="0" borderId="16" xfId="6" applyFont="1" applyBorder="1" applyAlignment="1">
      <alignment horizontal="center" vertical="center" wrapText="1"/>
    </xf>
    <xf numFmtId="0" fontId="8" fillId="0" borderId="17" xfId="6" applyFont="1" applyBorder="1" applyAlignment="1">
      <alignment horizontal="center" vertical="center" wrapText="1"/>
    </xf>
    <xf numFmtId="0" fontId="5" fillId="0" borderId="0" xfId="2" applyFont="1" applyAlignment="1">
      <alignment horizontal="center"/>
    </xf>
    <xf numFmtId="0" fontId="6" fillId="0" borderId="0" xfId="2" applyFont="1" applyAlignment="1">
      <alignment horizontal="center"/>
    </xf>
    <xf numFmtId="0" fontId="20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17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left" wrapText="1"/>
    </xf>
    <xf numFmtId="0" fontId="11" fillId="0" borderId="0" xfId="2" applyFont="1" applyAlignment="1">
      <alignment horizontal="center"/>
    </xf>
    <xf numFmtId="0" fontId="9" fillId="0" borderId="0" xfId="6" applyFont="1" applyAlignment="1">
      <alignment horizontal="left" vertical="center" wrapText="1"/>
    </xf>
    <xf numFmtId="0" fontId="8" fillId="0" borderId="12" xfId="6" applyFont="1" applyBorder="1" applyAlignment="1">
      <alignment horizontal="center" vertical="center" wrapText="1"/>
    </xf>
    <xf numFmtId="0" fontId="8" fillId="0" borderId="13" xfId="6" applyFont="1" applyBorder="1" applyAlignment="1">
      <alignment horizontal="center" vertical="center" wrapText="1"/>
    </xf>
    <xf numFmtId="0" fontId="8" fillId="0" borderId="15" xfId="6" applyFont="1" applyBorder="1" applyAlignment="1">
      <alignment horizontal="center" vertical="center" wrapText="1"/>
    </xf>
    <xf numFmtId="0" fontId="8" fillId="0" borderId="16" xfId="6" applyFont="1" applyBorder="1" applyAlignment="1">
      <alignment horizontal="center" vertical="center" wrapText="1"/>
    </xf>
    <xf numFmtId="0" fontId="8" fillId="0" borderId="13" xfId="6" applyFont="1" applyBorder="1" applyAlignment="1">
      <alignment horizontal="center" vertical="center"/>
    </xf>
    <xf numFmtId="2" fontId="8" fillId="0" borderId="13" xfId="6" applyNumberFormat="1" applyFont="1" applyBorder="1" applyAlignment="1">
      <alignment horizontal="center" vertical="center"/>
    </xf>
    <xf numFmtId="2" fontId="8" fillId="0" borderId="16" xfId="6" applyNumberFormat="1" applyFont="1" applyBorder="1" applyAlignment="1">
      <alignment horizontal="center" vertical="center"/>
    </xf>
  </cellXfs>
  <cellStyles count="8">
    <cellStyle name="Comma" xfId="1" builtinId="3"/>
    <cellStyle name="Comma 10 2" xfId="5" xr:uid="{00000000-0005-0000-0000-000001000000}"/>
    <cellStyle name="Comma 13" xfId="7" xr:uid="{00000000-0005-0000-0000-000002000000}"/>
    <cellStyle name="Comma 3" xfId="3" xr:uid="{00000000-0005-0000-0000-000003000000}"/>
    <cellStyle name="Normal" xfId="0" builtinId="0"/>
    <cellStyle name="Normal 2" xfId="4" xr:uid="{00000000-0005-0000-0000-000005000000}"/>
    <cellStyle name="Normal 2 2" xfId="6" xr:uid="{00000000-0005-0000-0000-000006000000}"/>
    <cellStyle name="Normal 3" xfId="2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7"/>
  <sheetViews>
    <sheetView tabSelected="1" zoomScaleNormal="100" zoomScaleSheetLayoutView="100" workbookViewId="0">
      <selection sqref="A1:G1"/>
    </sheetView>
  </sheetViews>
  <sheetFormatPr defaultColWidth="9.21875" defaultRowHeight="13.2" x14ac:dyDescent="0.25"/>
  <cols>
    <col min="1" max="1" width="3.21875" style="1" customWidth="1"/>
    <col min="2" max="2" width="29.77734375" style="1" customWidth="1"/>
    <col min="3" max="3" width="6.21875" style="8" customWidth="1"/>
    <col min="4" max="4" width="1.77734375" style="1" customWidth="1"/>
    <col min="5" max="5" width="18.21875" style="4" bestFit="1" customWidth="1"/>
    <col min="6" max="6" width="1.21875" style="1" customWidth="1"/>
    <col min="7" max="7" width="17.77734375" style="4" customWidth="1"/>
    <col min="8" max="16384" width="9.21875" style="1"/>
  </cols>
  <sheetData>
    <row r="1" spans="1:7" ht="17.399999999999999" x14ac:dyDescent="0.3">
      <c r="A1" s="159" t="s">
        <v>0</v>
      </c>
      <c r="B1" s="159"/>
      <c r="C1" s="159"/>
      <c r="D1" s="159"/>
      <c r="E1" s="159"/>
      <c r="F1" s="159"/>
      <c r="G1" s="159"/>
    </row>
    <row r="2" spans="1:7" ht="17.399999999999999" x14ac:dyDescent="0.3">
      <c r="A2" s="159" t="s">
        <v>69</v>
      </c>
      <c r="B2" s="159"/>
      <c r="C2" s="159"/>
      <c r="D2" s="159"/>
      <c r="E2" s="159"/>
      <c r="F2" s="159"/>
      <c r="G2" s="159"/>
    </row>
    <row r="3" spans="1:7" ht="18" x14ac:dyDescent="0.35">
      <c r="A3" s="158" t="s">
        <v>70</v>
      </c>
      <c r="B3" s="158"/>
      <c r="C3" s="158"/>
      <c r="D3" s="158"/>
      <c r="E3" s="158"/>
      <c r="F3" s="158"/>
      <c r="G3" s="158"/>
    </row>
    <row r="4" spans="1:7" ht="18" x14ac:dyDescent="0.35">
      <c r="A4" s="158" t="s">
        <v>148</v>
      </c>
      <c r="B4" s="158"/>
      <c r="C4" s="158"/>
      <c r="D4" s="158"/>
      <c r="E4" s="158"/>
      <c r="F4" s="158"/>
      <c r="G4" s="158"/>
    </row>
    <row r="5" spans="1:7" ht="15.6" x14ac:dyDescent="0.3">
      <c r="A5" s="163" t="s">
        <v>149</v>
      </c>
      <c r="B5" s="163"/>
      <c r="C5" s="163"/>
      <c r="D5" s="163"/>
      <c r="E5" s="163"/>
      <c r="F5" s="163"/>
      <c r="G5" s="163"/>
    </row>
    <row r="6" spans="1:7" ht="15.6" x14ac:dyDescent="0.3">
      <c r="A6" s="10"/>
      <c r="B6" s="10"/>
      <c r="C6" s="11"/>
      <c r="D6" s="10"/>
      <c r="E6" s="12"/>
      <c r="F6" s="10"/>
      <c r="G6" s="12"/>
    </row>
    <row r="7" spans="1:7" s="2" customFormat="1" ht="15.75" customHeight="1" x14ac:dyDescent="0.3">
      <c r="A7" s="13"/>
      <c r="B7" s="13"/>
      <c r="C7" s="40" t="s">
        <v>1</v>
      </c>
      <c r="D7" s="162">
        <v>2022</v>
      </c>
      <c r="E7" s="162"/>
      <c r="F7" s="162" t="s">
        <v>151</v>
      </c>
      <c r="G7" s="162"/>
    </row>
    <row r="8" spans="1:7" s="2" customFormat="1" ht="15.75" customHeight="1" x14ac:dyDescent="0.3">
      <c r="A8" s="13"/>
      <c r="B8" s="13"/>
      <c r="C8" s="40"/>
      <c r="D8" s="114"/>
      <c r="E8" s="114"/>
      <c r="F8" s="114"/>
      <c r="G8" s="114"/>
    </row>
    <row r="9" spans="1:7" ht="15.6" x14ac:dyDescent="0.3">
      <c r="A9" s="14" t="s">
        <v>2</v>
      </c>
      <c r="B9" s="10"/>
      <c r="C9" s="15"/>
      <c r="D9" s="10"/>
      <c r="E9" s="12"/>
      <c r="F9" s="10"/>
      <c r="G9" s="12"/>
    </row>
    <row r="10" spans="1:7" ht="16.2" x14ac:dyDescent="0.35">
      <c r="A10" s="10"/>
      <c r="B10" s="16" t="s">
        <v>3</v>
      </c>
      <c r="C10" s="17"/>
      <c r="D10" s="10"/>
      <c r="E10" s="12"/>
      <c r="F10" s="10"/>
      <c r="G10" s="12"/>
    </row>
    <row r="11" spans="1:7" ht="15.6" x14ac:dyDescent="0.3">
      <c r="A11" s="10"/>
      <c r="B11" s="10" t="s">
        <v>4</v>
      </c>
      <c r="C11" s="31">
        <v>4</v>
      </c>
      <c r="D11" s="10"/>
      <c r="E11" s="24">
        <v>46353369.350000001</v>
      </c>
      <c r="F11" s="25"/>
      <c r="G11" s="24">
        <v>30160955.420000002</v>
      </c>
    </row>
    <row r="12" spans="1:7" ht="15.6" x14ac:dyDescent="0.3">
      <c r="A12" s="10"/>
      <c r="B12" s="10" t="s">
        <v>6</v>
      </c>
      <c r="C12" s="31" t="s">
        <v>71</v>
      </c>
      <c r="D12" s="10"/>
      <c r="E12" s="24">
        <v>945918.91000000015</v>
      </c>
      <c r="F12" s="25"/>
      <c r="G12" s="24">
        <v>1934427.25</v>
      </c>
    </row>
    <row r="13" spans="1:7" ht="15.6" x14ac:dyDescent="0.3">
      <c r="A13" s="10"/>
      <c r="B13" s="10" t="s">
        <v>7</v>
      </c>
      <c r="C13" s="31" t="s">
        <v>72</v>
      </c>
      <c r="D13" s="10"/>
      <c r="E13" s="24">
        <v>265345.41000000003</v>
      </c>
      <c r="F13" s="25"/>
      <c r="G13" s="24">
        <v>120822.15</v>
      </c>
    </row>
    <row r="14" spans="1:7" s="3" customFormat="1" ht="16.8" thickBot="1" x14ac:dyDescent="0.35">
      <c r="A14" s="14"/>
      <c r="B14" s="14" t="s">
        <v>8</v>
      </c>
      <c r="C14" s="32"/>
      <c r="D14" s="14"/>
      <c r="E14" s="26">
        <f>SUM(E11:E13)</f>
        <v>47564633.670000002</v>
      </c>
      <c r="F14" s="27"/>
      <c r="G14" s="26">
        <f>SUM(G11:G13)</f>
        <v>32216204.82</v>
      </c>
    </row>
    <row r="15" spans="1:7" ht="15.6" x14ac:dyDescent="0.3">
      <c r="A15" s="10"/>
      <c r="B15" s="10"/>
      <c r="C15" s="31"/>
      <c r="D15" s="10"/>
      <c r="E15" s="28"/>
      <c r="F15" s="25"/>
      <c r="G15" s="28"/>
    </row>
    <row r="16" spans="1:7" ht="16.2" x14ac:dyDescent="0.35">
      <c r="A16" s="10"/>
      <c r="B16" s="16" t="s">
        <v>9</v>
      </c>
      <c r="C16" s="32"/>
      <c r="D16" s="10"/>
      <c r="E16" s="28"/>
      <c r="F16" s="25"/>
      <c r="G16" s="28"/>
    </row>
    <row r="17" spans="1:7" ht="15.6" x14ac:dyDescent="0.3">
      <c r="A17" s="10"/>
      <c r="B17" s="10" t="s">
        <v>5</v>
      </c>
      <c r="C17" s="31" t="s">
        <v>73</v>
      </c>
      <c r="D17" s="10"/>
      <c r="E17" s="24">
        <v>37074.910000000003</v>
      </c>
      <c r="F17" s="25"/>
      <c r="G17" s="24">
        <v>37074.910000000003</v>
      </c>
    </row>
    <row r="18" spans="1:7" ht="15.6" x14ac:dyDescent="0.3">
      <c r="A18" s="10"/>
      <c r="B18" s="10" t="s">
        <v>6</v>
      </c>
      <c r="C18" s="31" t="s">
        <v>74</v>
      </c>
      <c r="D18" s="10"/>
      <c r="E18" s="24">
        <v>613635.81000000006</v>
      </c>
      <c r="F18" s="25"/>
      <c r="G18" s="24">
        <v>613635.81000000006</v>
      </c>
    </row>
    <row r="19" spans="1:7" ht="15.6" x14ac:dyDescent="0.3">
      <c r="A19" s="10"/>
      <c r="B19" s="10" t="s">
        <v>10</v>
      </c>
      <c r="C19" s="31" t="s">
        <v>75</v>
      </c>
      <c r="D19" s="10"/>
      <c r="E19" s="24">
        <v>530198389.28999996</v>
      </c>
      <c r="F19" s="25"/>
      <c r="G19" s="24">
        <v>256884222.25</v>
      </c>
    </row>
    <row r="20" spans="1:7" ht="15.6" x14ac:dyDescent="0.3">
      <c r="A20" s="10"/>
      <c r="B20" s="10" t="s">
        <v>11</v>
      </c>
      <c r="C20" s="31">
        <v>10</v>
      </c>
      <c r="D20" s="10"/>
      <c r="E20" s="24">
        <v>110000</v>
      </c>
      <c r="F20" s="25"/>
      <c r="G20" s="24">
        <v>110000</v>
      </c>
    </row>
    <row r="21" spans="1:7" s="3" customFormat="1" ht="16.8" thickBot="1" x14ac:dyDescent="0.35">
      <c r="A21" s="14"/>
      <c r="B21" s="14" t="s">
        <v>12</v>
      </c>
      <c r="C21" s="32"/>
      <c r="D21" s="14"/>
      <c r="E21" s="26">
        <f>SUM(E17:E20)</f>
        <v>530959100.00999999</v>
      </c>
      <c r="F21" s="27"/>
      <c r="G21" s="26">
        <f>SUM(G17:G20)</f>
        <v>257644932.97</v>
      </c>
    </row>
    <row r="22" spans="1:7" s="3" customFormat="1" ht="16.8" thickBot="1" x14ac:dyDescent="0.35">
      <c r="A22" s="14" t="s">
        <v>13</v>
      </c>
      <c r="B22" s="14"/>
      <c r="C22" s="32"/>
      <c r="D22" s="14"/>
      <c r="E22" s="29">
        <f>+E21+E14</f>
        <v>578523733.67999995</v>
      </c>
      <c r="F22" s="27"/>
      <c r="G22" s="29">
        <f>+G21+G14</f>
        <v>289861137.79000002</v>
      </c>
    </row>
    <row r="23" spans="1:7" ht="16.2" thickTop="1" x14ac:dyDescent="0.3">
      <c r="A23" s="10"/>
      <c r="B23" s="10"/>
      <c r="C23" s="31"/>
      <c r="D23" s="10"/>
      <c r="E23" s="28"/>
      <c r="F23" s="25"/>
      <c r="G23" s="28"/>
    </row>
    <row r="24" spans="1:7" ht="15.6" x14ac:dyDescent="0.3">
      <c r="A24" s="161" t="s">
        <v>77</v>
      </c>
      <c r="B24" s="161"/>
      <c r="C24" s="161"/>
      <c r="D24" s="161"/>
      <c r="E24" s="161"/>
      <c r="F24" s="161"/>
      <c r="G24" s="161"/>
    </row>
    <row r="25" spans="1:7" ht="15.6" x14ac:dyDescent="0.3">
      <c r="A25" s="14" t="s">
        <v>14</v>
      </c>
      <c r="B25" s="10"/>
      <c r="C25" s="31"/>
      <c r="D25" s="10"/>
      <c r="E25" s="28"/>
      <c r="F25" s="25"/>
      <c r="G25" s="28"/>
    </row>
    <row r="26" spans="1:7" ht="16.2" x14ac:dyDescent="0.35">
      <c r="A26" s="10"/>
      <c r="B26" s="16" t="s">
        <v>15</v>
      </c>
      <c r="C26" s="32"/>
      <c r="D26" s="10"/>
      <c r="E26" s="28"/>
      <c r="F26" s="25"/>
      <c r="G26" s="28"/>
    </row>
    <row r="27" spans="1:7" ht="15.6" x14ac:dyDescent="0.3">
      <c r="A27" s="10"/>
      <c r="B27" s="10" t="s">
        <v>126</v>
      </c>
      <c r="C27" s="31" t="s">
        <v>128</v>
      </c>
      <c r="D27" s="10"/>
      <c r="E27" s="24">
        <v>26244802.480000004</v>
      </c>
      <c r="F27" s="25"/>
      <c r="G27" s="24">
        <v>8005801.4299999997</v>
      </c>
    </row>
    <row r="28" spans="1:7" ht="15.6" x14ac:dyDescent="0.3">
      <c r="A28" s="10"/>
      <c r="B28" s="10" t="s">
        <v>17</v>
      </c>
      <c r="C28" s="31" t="s">
        <v>76</v>
      </c>
      <c r="D28" s="10"/>
      <c r="E28" s="24">
        <v>4885538.2899999991</v>
      </c>
      <c r="F28" s="25"/>
      <c r="G28" s="24">
        <v>5503560.2300000004</v>
      </c>
    </row>
    <row r="29" spans="1:7" ht="15.6" x14ac:dyDescent="0.3">
      <c r="A29" s="10"/>
      <c r="B29" s="10" t="s">
        <v>18</v>
      </c>
      <c r="C29" s="31" t="s">
        <v>129</v>
      </c>
      <c r="D29" s="10"/>
      <c r="E29" s="24">
        <v>48108.93</v>
      </c>
      <c r="F29" s="25"/>
      <c r="G29" s="24">
        <v>222090.47</v>
      </c>
    </row>
    <row r="30" spans="1:7" ht="15.6" x14ac:dyDescent="0.3">
      <c r="A30" s="10"/>
      <c r="B30" s="10" t="s">
        <v>19</v>
      </c>
      <c r="C30" s="31" t="s">
        <v>130</v>
      </c>
      <c r="D30" s="10"/>
      <c r="E30" s="24">
        <v>3929673.4000000004</v>
      </c>
      <c r="F30" s="25"/>
      <c r="G30" s="24">
        <v>1789326.82</v>
      </c>
    </row>
    <row r="31" spans="1:7" ht="31.2" x14ac:dyDescent="0.3">
      <c r="A31" s="10"/>
      <c r="B31" s="82" t="s">
        <v>20</v>
      </c>
      <c r="C31" s="88" t="s">
        <v>131</v>
      </c>
      <c r="D31" s="83"/>
      <c r="E31" s="84">
        <v>798750.06</v>
      </c>
      <c r="F31" s="83"/>
      <c r="G31" s="84">
        <v>885414.52</v>
      </c>
    </row>
    <row r="32" spans="1:7" ht="15.6" x14ac:dyDescent="0.3">
      <c r="A32" s="10"/>
      <c r="B32" s="10" t="s">
        <v>21</v>
      </c>
      <c r="C32" s="31" t="s">
        <v>132</v>
      </c>
      <c r="D32" s="10"/>
      <c r="E32" s="24">
        <v>1252794.47</v>
      </c>
      <c r="F32" s="25"/>
      <c r="G32" s="24">
        <v>2184912.1</v>
      </c>
    </row>
    <row r="33" spans="1:13" s="3" customFormat="1" ht="16.8" thickBot="1" x14ac:dyDescent="0.35">
      <c r="A33" s="14"/>
      <c r="B33" s="14" t="s">
        <v>22</v>
      </c>
      <c r="C33" s="32"/>
      <c r="D33" s="14"/>
      <c r="E33" s="26">
        <f>SUM(E27:E32)</f>
        <v>37159667.630000003</v>
      </c>
      <c r="F33" s="27"/>
      <c r="G33" s="26">
        <f>SUM(G27:G32)</f>
        <v>18591105.57</v>
      </c>
    </row>
    <row r="34" spans="1:13" ht="15.6" x14ac:dyDescent="0.3">
      <c r="A34" s="10"/>
      <c r="B34" s="10"/>
      <c r="C34" s="31"/>
      <c r="D34" s="10"/>
      <c r="E34" s="28"/>
      <c r="F34" s="25"/>
      <c r="G34" s="28"/>
    </row>
    <row r="35" spans="1:13" ht="16.2" x14ac:dyDescent="0.35">
      <c r="A35" s="10"/>
      <c r="B35" s="16" t="s">
        <v>23</v>
      </c>
      <c r="C35" s="32"/>
      <c r="D35" s="10"/>
      <c r="E35" s="28"/>
      <c r="F35" s="25"/>
      <c r="G35" s="28"/>
    </row>
    <row r="36" spans="1:13" ht="15.6" x14ac:dyDescent="0.3">
      <c r="A36" s="10"/>
      <c r="B36" s="10" t="s">
        <v>16</v>
      </c>
      <c r="C36" s="31" t="s">
        <v>133</v>
      </c>
      <c r="D36" s="10"/>
      <c r="E36" s="24">
        <v>97590708.299999997</v>
      </c>
      <c r="F36" s="25"/>
      <c r="G36" s="24">
        <v>28297486.989999998</v>
      </c>
    </row>
    <row r="37" spans="1:13" s="3" customFormat="1" ht="16.2" thickBot="1" x14ac:dyDescent="0.35">
      <c r="A37" s="14"/>
      <c r="B37" s="14" t="s">
        <v>24</v>
      </c>
      <c r="C37" s="19"/>
      <c r="D37" s="14"/>
      <c r="E37" s="26">
        <f>SUM(E36:E36)</f>
        <v>97590708.299999997</v>
      </c>
      <c r="F37" s="27"/>
      <c r="G37" s="26">
        <f>SUM(G36:G36)</f>
        <v>28297486.989999998</v>
      </c>
    </row>
    <row r="38" spans="1:13" s="3" customFormat="1" ht="16.2" thickBot="1" x14ac:dyDescent="0.35">
      <c r="A38" s="14" t="s">
        <v>25</v>
      </c>
      <c r="B38" s="14"/>
      <c r="C38" s="19"/>
      <c r="D38" s="14"/>
      <c r="E38" s="30">
        <f>+E37+E33</f>
        <v>134750375.93000001</v>
      </c>
      <c r="F38" s="27"/>
      <c r="G38" s="30">
        <f>+G37+G33</f>
        <v>46888592.560000002</v>
      </c>
    </row>
    <row r="39" spans="1:13" s="3" customFormat="1" ht="15.6" x14ac:dyDescent="0.3">
      <c r="A39" s="14"/>
      <c r="B39" s="14"/>
      <c r="C39" s="19"/>
      <c r="D39" s="14"/>
      <c r="E39" s="33"/>
      <c r="F39" s="27"/>
      <c r="G39" s="33"/>
    </row>
    <row r="40" spans="1:13" ht="15.6" x14ac:dyDescent="0.3">
      <c r="A40" s="14" t="s">
        <v>26</v>
      </c>
      <c r="B40" s="10"/>
      <c r="C40" s="15"/>
      <c r="D40" s="10"/>
      <c r="E40" s="18"/>
      <c r="F40" s="10"/>
      <c r="G40" s="18"/>
    </row>
    <row r="41" spans="1:13" ht="15.6" x14ac:dyDescent="0.3">
      <c r="A41" s="10"/>
      <c r="B41" s="10" t="s">
        <v>27</v>
      </c>
      <c r="C41" s="15"/>
      <c r="D41" s="10"/>
      <c r="E41" s="20">
        <v>443773357.75</v>
      </c>
      <c r="F41" s="10"/>
      <c r="G41" s="20">
        <v>242972545.22999999</v>
      </c>
    </row>
    <row r="42" spans="1:13" s="3" customFormat="1" ht="16.2" thickBot="1" x14ac:dyDescent="0.35">
      <c r="A42" s="14" t="s">
        <v>28</v>
      </c>
      <c r="B42" s="14"/>
      <c r="C42" s="21"/>
      <c r="D42" s="14"/>
      <c r="E42" s="22">
        <f>+E38+E41</f>
        <v>578523733.68000007</v>
      </c>
      <c r="F42" s="14"/>
      <c r="G42" s="22">
        <f>+G38+G41</f>
        <v>289861137.78999996</v>
      </c>
      <c r="H42" s="7"/>
      <c r="I42" s="5"/>
      <c r="J42" s="6"/>
      <c r="K42" s="5"/>
      <c r="L42" s="6"/>
      <c r="M42" s="5"/>
    </row>
    <row r="43" spans="1:13" ht="16.2" thickTop="1" x14ac:dyDescent="0.3">
      <c r="A43" s="10"/>
      <c r="B43" s="10"/>
      <c r="C43" s="11"/>
      <c r="D43" s="10"/>
      <c r="E43" s="12"/>
      <c r="F43" s="10"/>
      <c r="G43" s="12"/>
      <c r="H43" s="156"/>
      <c r="I43" s="156"/>
      <c r="J43" s="156"/>
      <c r="K43" s="156"/>
      <c r="L43" s="156"/>
      <c r="M43" s="156"/>
    </row>
    <row r="44" spans="1:13" ht="15" customHeight="1" x14ac:dyDescent="0.35">
      <c r="A44" s="160" t="s">
        <v>127</v>
      </c>
      <c r="B44" s="160"/>
      <c r="C44" s="160"/>
      <c r="D44" s="160"/>
      <c r="E44" s="160"/>
      <c r="F44" s="160"/>
      <c r="G44" s="160"/>
    </row>
    <row r="45" spans="1:13" x14ac:dyDescent="0.25">
      <c r="C45" s="7"/>
      <c r="D45" s="5"/>
      <c r="E45" s="6"/>
      <c r="F45" s="5"/>
      <c r="G45" s="6"/>
    </row>
    <row r="46" spans="1:13" x14ac:dyDescent="0.25">
      <c r="C46" s="156"/>
      <c r="D46" s="156"/>
      <c r="E46" s="156"/>
      <c r="F46" s="156"/>
      <c r="G46" s="156"/>
    </row>
    <row r="47" spans="1:13" x14ac:dyDescent="0.25">
      <c r="C47" s="157"/>
      <c r="D47" s="157"/>
      <c r="E47" s="157"/>
      <c r="F47" s="157"/>
      <c r="G47" s="157"/>
    </row>
  </sheetData>
  <sheetProtection algorithmName="SHA-512" hashValue="NeR3NDaR5H15jL7Z/Mkp3h8yKTuIDfsvb5aMpG0UOeqT9fv7kI0dNyKNZ6NzAbyhNryJMEdT7G6IHLIGChcFEA==" saltValue="bj/4mcwsakCCIWiONurJ/A==" spinCount="100000" sheet="1" objects="1" scenarios="1" selectLockedCells="1" selectUnlockedCells="1"/>
  <mergeCells count="12">
    <mergeCell ref="H43:M43"/>
    <mergeCell ref="C46:G46"/>
    <mergeCell ref="C47:G47"/>
    <mergeCell ref="A3:G3"/>
    <mergeCell ref="A1:G1"/>
    <mergeCell ref="A44:G44"/>
    <mergeCell ref="A24:G24"/>
    <mergeCell ref="A2:G2"/>
    <mergeCell ref="A4:G4"/>
    <mergeCell ref="D7:E7"/>
    <mergeCell ref="F7:G7"/>
    <mergeCell ref="A5:G5"/>
  </mergeCells>
  <printOptions horizontalCentered="1"/>
  <pageMargins left="1.5" right="1" top="1" bottom="1" header="0" footer="0.5"/>
  <pageSetup scale="89" orientation="portrait" horizontalDpi="360" verticalDpi="360" r:id="rId1"/>
  <headerFooter>
    <oddFooter>&amp;C&amp;"Times New Roman,Regular"&amp;12 4</oddFooter>
  </headerFooter>
  <ignoredErrors>
    <ignoredError sqref="C12:C13 C17:C19 C27:C32 C3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6"/>
  <sheetViews>
    <sheetView zoomScaleNormal="100" zoomScaleSheetLayoutView="115" workbookViewId="0">
      <selection sqref="A1:G1"/>
    </sheetView>
  </sheetViews>
  <sheetFormatPr defaultColWidth="9.21875" defaultRowHeight="15.6" x14ac:dyDescent="0.3"/>
  <cols>
    <col min="1" max="1" width="3.21875" style="10" customWidth="1"/>
    <col min="2" max="2" width="31.5546875" style="23" customWidth="1"/>
    <col min="3" max="3" width="7.21875" style="10" bestFit="1" customWidth="1"/>
    <col min="4" max="4" width="2.21875" style="10" customWidth="1"/>
    <col min="5" max="5" width="16.77734375" style="12" bestFit="1" customWidth="1"/>
    <col min="6" max="6" width="2.21875" style="10" customWidth="1"/>
    <col min="7" max="7" width="16.77734375" style="12" bestFit="1" customWidth="1"/>
    <col min="8" max="16384" width="9.21875" style="10"/>
  </cols>
  <sheetData>
    <row r="1" spans="1:7" ht="17.399999999999999" x14ac:dyDescent="0.3">
      <c r="A1" s="159" t="s">
        <v>0</v>
      </c>
      <c r="B1" s="159"/>
      <c r="C1" s="159"/>
      <c r="D1" s="159"/>
      <c r="E1" s="159"/>
      <c r="F1" s="159"/>
      <c r="G1" s="159"/>
    </row>
    <row r="2" spans="1:7" ht="17.399999999999999" x14ac:dyDescent="0.3">
      <c r="A2" s="159" t="s">
        <v>78</v>
      </c>
      <c r="B2" s="159"/>
      <c r="C2" s="159"/>
      <c r="D2" s="159"/>
      <c r="E2" s="159"/>
      <c r="F2" s="159"/>
      <c r="G2" s="159"/>
    </row>
    <row r="3" spans="1:7" ht="18" x14ac:dyDescent="0.35">
      <c r="A3" s="158" t="s">
        <v>70</v>
      </c>
      <c r="B3" s="158"/>
      <c r="C3" s="158"/>
      <c r="D3" s="158"/>
      <c r="E3" s="158"/>
      <c r="F3" s="158"/>
      <c r="G3" s="158"/>
    </row>
    <row r="4" spans="1:7" ht="18" x14ac:dyDescent="0.35">
      <c r="A4" s="158" t="s">
        <v>150</v>
      </c>
      <c r="B4" s="158"/>
      <c r="C4" s="158"/>
      <c r="D4" s="158"/>
      <c r="E4" s="158"/>
      <c r="F4" s="158"/>
      <c r="G4" s="158"/>
    </row>
    <row r="5" spans="1:7" ht="16.2" x14ac:dyDescent="0.35">
      <c r="A5" s="163" t="s">
        <v>149</v>
      </c>
      <c r="B5" s="160"/>
      <c r="C5" s="160"/>
      <c r="D5" s="160"/>
      <c r="E5" s="160"/>
      <c r="F5" s="160"/>
      <c r="G5" s="160"/>
    </row>
    <row r="6" spans="1:7" x14ac:dyDescent="0.3">
      <c r="A6" s="164"/>
      <c r="B6" s="164"/>
      <c r="C6" s="164"/>
      <c r="D6" s="164"/>
      <c r="E6" s="164"/>
      <c r="F6" s="164"/>
      <c r="G6" s="164"/>
    </row>
    <row r="8" spans="1:7" x14ac:dyDescent="0.3">
      <c r="C8" s="39" t="s">
        <v>1</v>
      </c>
      <c r="D8" s="162">
        <v>2022</v>
      </c>
      <c r="E8" s="162"/>
      <c r="F8" s="162" t="s">
        <v>151</v>
      </c>
      <c r="G8" s="162"/>
    </row>
    <row r="9" spans="1:7" x14ac:dyDescent="0.3">
      <c r="A9" s="14" t="s">
        <v>29</v>
      </c>
      <c r="C9" s="36"/>
      <c r="E9" s="28"/>
      <c r="F9" s="25"/>
      <c r="G9" s="28"/>
    </row>
    <row r="10" spans="1:7" x14ac:dyDescent="0.3">
      <c r="B10" s="23" t="s">
        <v>30</v>
      </c>
      <c r="C10" s="46">
        <v>18</v>
      </c>
      <c r="E10" s="75">
        <v>9412202.2700000014</v>
      </c>
      <c r="F10" s="76"/>
      <c r="G10" s="75">
        <v>7401435.1700000009</v>
      </c>
    </row>
    <row r="11" spans="1:7" ht="31.2" x14ac:dyDescent="0.3">
      <c r="B11" s="23" t="s">
        <v>31</v>
      </c>
      <c r="C11" s="126">
        <v>19</v>
      </c>
      <c r="E11" s="121">
        <v>159268760</v>
      </c>
      <c r="F11" s="122"/>
      <c r="G11" s="121">
        <v>118841250</v>
      </c>
    </row>
    <row r="12" spans="1:7" x14ac:dyDescent="0.3">
      <c r="B12" s="23" t="s">
        <v>134</v>
      </c>
      <c r="C12" s="46">
        <v>20</v>
      </c>
      <c r="E12" s="121">
        <v>2035171.5</v>
      </c>
      <c r="F12" s="122"/>
      <c r="G12" s="121">
        <v>1884415</v>
      </c>
    </row>
    <row r="13" spans="1:7" x14ac:dyDescent="0.3">
      <c r="B13" s="23" t="s">
        <v>32</v>
      </c>
      <c r="C13" s="46">
        <v>21</v>
      </c>
      <c r="E13" s="121">
        <v>9288459.4600000009</v>
      </c>
      <c r="F13" s="122"/>
      <c r="G13" s="121">
        <v>15531307.960000001</v>
      </c>
    </row>
    <row r="14" spans="1:7" x14ac:dyDescent="0.3">
      <c r="B14" s="23" t="s">
        <v>140</v>
      </c>
      <c r="C14" s="46">
        <v>22</v>
      </c>
      <c r="E14" s="121">
        <v>0</v>
      </c>
      <c r="F14" s="122"/>
      <c r="G14" s="121">
        <v>144748.79999999999</v>
      </c>
    </row>
    <row r="15" spans="1:7" x14ac:dyDescent="0.3">
      <c r="B15" s="23" t="s">
        <v>33</v>
      </c>
      <c r="C15" s="46">
        <v>23</v>
      </c>
      <c r="E15" s="121">
        <v>613706.94999999995</v>
      </c>
      <c r="F15" s="122"/>
      <c r="G15" s="121">
        <v>700688.84</v>
      </c>
    </row>
    <row r="16" spans="1:7" s="14" customFormat="1" ht="16.8" thickBot="1" x14ac:dyDescent="0.35">
      <c r="A16" s="14" t="s">
        <v>34</v>
      </c>
      <c r="B16" s="41"/>
      <c r="C16" s="47"/>
      <c r="E16" s="77">
        <f>SUM(E10:E15)</f>
        <v>180618300.18000001</v>
      </c>
      <c r="F16" s="78"/>
      <c r="G16" s="77">
        <f>SUM(G10:G15)</f>
        <v>144503845.77000001</v>
      </c>
    </row>
    <row r="17" spans="1:7" x14ac:dyDescent="0.3">
      <c r="C17" s="46"/>
      <c r="E17" s="79"/>
      <c r="F17" s="76"/>
      <c r="G17" s="79"/>
    </row>
    <row r="18" spans="1:7" ht="16.2" x14ac:dyDescent="0.35">
      <c r="A18" s="14" t="s">
        <v>35</v>
      </c>
      <c r="B18" s="42"/>
      <c r="C18" s="47"/>
      <c r="E18" s="79"/>
      <c r="F18" s="76"/>
      <c r="G18" s="79"/>
    </row>
    <row r="19" spans="1:7" x14ac:dyDescent="0.3">
      <c r="B19" s="23" t="s">
        <v>36</v>
      </c>
      <c r="C19" s="46">
        <v>24</v>
      </c>
      <c r="E19" s="123">
        <v>63128218.349999994</v>
      </c>
      <c r="F19" s="124"/>
      <c r="G19" s="123">
        <v>53672467.310000002</v>
      </c>
    </row>
    <row r="20" spans="1:7" ht="31.2" x14ac:dyDescent="0.3">
      <c r="B20" s="23" t="s">
        <v>37</v>
      </c>
      <c r="C20" s="126">
        <v>25</v>
      </c>
      <c r="E20" s="123">
        <v>61082195.229999997</v>
      </c>
      <c r="F20" s="124"/>
      <c r="G20" s="123">
        <v>50824385.57</v>
      </c>
    </row>
    <row r="21" spans="1:7" x14ac:dyDescent="0.3">
      <c r="B21" s="23" t="s">
        <v>38</v>
      </c>
      <c r="C21" s="46">
        <v>26</v>
      </c>
      <c r="E21" s="123">
        <v>26106012.500000004</v>
      </c>
      <c r="F21" s="124"/>
      <c r="G21" s="123">
        <v>20536097.969999999</v>
      </c>
    </row>
    <row r="22" spans="1:7" x14ac:dyDescent="0.3">
      <c r="B22" s="23" t="s">
        <v>39</v>
      </c>
      <c r="C22" s="46">
        <v>27</v>
      </c>
      <c r="E22" s="123">
        <v>2780982.9499999997</v>
      </c>
      <c r="F22" s="124"/>
      <c r="G22" s="123">
        <v>1126386.31</v>
      </c>
    </row>
    <row r="23" spans="1:7" s="14" customFormat="1" ht="16.8" thickBot="1" x14ac:dyDescent="0.35">
      <c r="A23" s="14" t="s">
        <v>79</v>
      </c>
      <c r="B23" s="41"/>
      <c r="C23" s="47"/>
      <c r="E23" s="77">
        <f>SUM(E19:E22)</f>
        <v>153097409.02999997</v>
      </c>
      <c r="F23" s="78"/>
      <c r="G23" s="77">
        <f>SUM(G19:G22)</f>
        <v>126159337.16</v>
      </c>
    </row>
    <row r="24" spans="1:7" x14ac:dyDescent="0.3">
      <c r="A24" s="14" t="s">
        <v>80</v>
      </c>
      <c r="C24" s="46"/>
      <c r="D24" s="14"/>
      <c r="E24" s="80">
        <f>+E16-E23</f>
        <v>27520891.150000036</v>
      </c>
      <c r="F24" s="78"/>
      <c r="G24" s="80">
        <f>+G16-G23</f>
        <v>18344508.610000014</v>
      </c>
    </row>
    <row r="25" spans="1:7" ht="31.2" x14ac:dyDescent="0.3">
      <c r="B25" s="43" t="s">
        <v>82</v>
      </c>
      <c r="C25" s="46"/>
      <c r="E25" s="79"/>
      <c r="F25" s="76"/>
      <c r="G25" s="79"/>
    </row>
    <row r="26" spans="1:7" ht="31.2" x14ac:dyDescent="0.3">
      <c r="B26" s="44" t="s">
        <v>81</v>
      </c>
      <c r="C26" s="126">
        <v>28</v>
      </c>
      <c r="E26" s="125">
        <v>-13473591.43</v>
      </c>
      <c r="F26" s="124"/>
      <c r="G26" s="125">
        <v>-6881080.3200000003</v>
      </c>
    </row>
    <row r="27" spans="1:7" ht="16.2" thickBot="1" x14ac:dyDescent="0.35">
      <c r="A27" s="14" t="s">
        <v>40</v>
      </c>
      <c r="C27" s="48"/>
      <c r="D27" s="14"/>
      <c r="E27" s="81">
        <f>+E24+E26</f>
        <v>14047299.720000036</v>
      </c>
      <c r="F27" s="78"/>
      <c r="G27" s="81">
        <f>+G24+G26</f>
        <v>11463428.290000014</v>
      </c>
    </row>
    <row r="28" spans="1:7" s="14" customFormat="1" ht="16.2" thickTop="1" x14ac:dyDescent="0.3">
      <c r="B28" s="41"/>
      <c r="C28" s="49"/>
    </row>
    <row r="29" spans="1:7" ht="16.2" x14ac:dyDescent="0.35">
      <c r="A29" s="160" t="s">
        <v>127</v>
      </c>
      <c r="B29" s="160"/>
      <c r="C29" s="160"/>
      <c r="D29" s="160"/>
      <c r="E29" s="160"/>
      <c r="F29" s="160"/>
      <c r="G29" s="160"/>
    </row>
    <row r="30" spans="1:7" x14ac:dyDescent="0.3">
      <c r="C30" s="37"/>
    </row>
    <row r="31" spans="1:7" x14ac:dyDescent="0.3">
      <c r="B31" s="82"/>
      <c r="C31" s="36"/>
      <c r="D31" s="83"/>
      <c r="E31" s="87"/>
      <c r="F31" s="83"/>
      <c r="G31" s="87"/>
    </row>
    <row r="32" spans="1:7" x14ac:dyDescent="0.3">
      <c r="C32" s="38"/>
    </row>
    <row r="33" spans="3:3" x14ac:dyDescent="0.3">
      <c r="C33" s="38"/>
    </row>
    <row r="34" spans="3:3" x14ac:dyDescent="0.3">
      <c r="C34" s="38"/>
    </row>
    <row r="35" spans="3:3" x14ac:dyDescent="0.3">
      <c r="C35" s="38"/>
    </row>
    <row r="36" spans="3:3" x14ac:dyDescent="0.3">
      <c r="C36" s="38"/>
    </row>
  </sheetData>
  <sheetProtection algorithmName="SHA-512" hashValue="lUNkxODzL3z4uGA90PABnrNgODFs40a9BpQkslvwHY4508fMOQNfSwHlCQMsPeokmQRCj7ETod6V5EfXycbG/A==" saltValue="2CoKB/6CzvRgZBSml+OTkA==" spinCount="100000" sheet="1" objects="1" scenarios="1" selectLockedCells="1" selectUnlockedCells="1"/>
  <mergeCells count="9">
    <mergeCell ref="A29:G29"/>
    <mergeCell ref="A1:G1"/>
    <mergeCell ref="A2:G2"/>
    <mergeCell ref="D8:E8"/>
    <mergeCell ref="F8:G8"/>
    <mergeCell ref="A3:G3"/>
    <mergeCell ref="A4:G4"/>
    <mergeCell ref="A6:G6"/>
    <mergeCell ref="A5:G5"/>
  </mergeCells>
  <pageMargins left="1.5" right="1" top="1" bottom="1" header="0" footer="0.5"/>
  <pageSetup scale="95" orientation="portrait" horizontalDpi="4294967293" verticalDpi="360" r:id="rId1"/>
  <headerFooter>
    <oddFooter>&amp;C&amp;"Times New Roman,Regular"&amp;12 5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0"/>
  <sheetViews>
    <sheetView zoomScaleNormal="100" zoomScaleSheetLayoutView="100" workbookViewId="0">
      <selection sqref="A1:G1"/>
    </sheetView>
  </sheetViews>
  <sheetFormatPr defaultColWidth="9.21875" defaultRowHeight="13.2" x14ac:dyDescent="0.25"/>
  <cols>
    <col min="1" max="1" width="3.21875" style="1" customWidth="1"/>
    <col min="2" max="2" width="31.5546875" style="1" customWidth="1"/>
    <col min="3" max="3" width="5.77734375" style="1" customWidth="1"/>
    <col min="4" max="4" width="2.21875" style="1" customWidth="1"/>
    <col min="5" max="5" width="16.77734375" style="4" bestFit="1" customWidth="1"/>
    <col min="6" max="6" width="2.21875" style="1" customWidth="1"/>
    <col min="7" max="7" width="17.5546875" style="4" customWidth="1"/>
    <col min="8" max="8" width="9.21875" style="1"/>
    <col min="9" max="9" width="19.21875" style="1" bestFit="1" customWidth="1"/>
    <col min="10" max="16384" width="9.21875" style="1"/>
  </cols>
  <sheetData>
    <row r="1" spans="1:9" ht="17.399999999999999" x14ac:dyDescent="0.3">
      <c r="A1" s="159" t="s">
        <v>0</v>
      </c>
      <c r="B1" s="159"/>
      <c r="C1" s="159"/>
      <c r="D1" s="159"/>
      <c r="E1" s="159"/>
      <c r="F1" s="159"/>
      <c r="G1" s="159"/>
    </row>
    <row r="2" spans="1:9" ht="17.399999999999999" x14ac:dyDescent="0.3">
      <c r="A2" s="159" t="s">
        <v>83</v>
      </c>
      <c r="B2" s="159"/>
      <c r="C2" s="159"/>
      <c r="D2" s="159"/>
      <c r="E2" s="159"/>
      <c r="F2" s="159"/>
      <c r="G2" s="159"/>
    </row>
    <row r="3" spans="1:9" ht="18" x14ac:dyDescent="0.35">
      <c r="A3" s="158" t="s">
        <v>70</v>
      </c>
      <c r="B3" s="158"/>
      <c r="C3" s="158"/>
      <c r="D3" s="158"/>
      <c r="E3" s="158"/>
      <c r="F3" s="158"/>
      <c r="G3" s="158"/>
    </row>
    <row r="4" spans="1:9" ht="18" x14ac:dyDescent="0.35">
      <c r="A4" s="158" t="s">
        <v>150</v>
      </c>
      <c r="B4" s="158"/>
      <c r="C4" s="158"/>
      <c r="D4" s="158"/>
      <c r="E4" s="158"/>
      <c r="F4" s="158"/>
      <c r="G4" s="158"/>
    </row>
    <row r="5" spans="1:9" ht="15.6" x14ac:dyDescent="0.3">
      <c r="A5" s="163" t="s">
        <v>149</v>
      </c>
      <c r="B5" s="163"/>
      <c r="C5" s="163"/>
      <c r="D5" s="163"/>
      <c r="E5" s="163"/>
      <c r="F5" s="163"/>
      <c r="G5" s="163"/>
    </row>
    <row r="6" spans="1:9" ht="26.25" customHeight="1" x14ac:dyDescent="0.25">
      <c r="A6" s="9"/>
      <c r="B6" s="9"/>
      <c r="C6" s="9"/>
      <c r="D6" s="9"/>
      <c r="E6" s="9"/>
      <c r="F6" s="9"/>
      <c r="G6" s="9"/>
    </row>
    <row r="7" spans="1:9" ht="24" customHeight="1" x14ac:dyDescent="0.25">
      <c r="C7" s="127" t="s">
        <v>1</v>
      </c>
      <c r="D7" s="162">
        <v>2022</v>
      </c>
      <c r="E7" s="162"/>
      <c r="F7" s="162" t="s">
        <v>151</v>
      </c>
      <c r="G7" s="162"/>
    </row>
    <row r="8" spans="1:9" s="10" customFormat="1" ht="15.6" x14ac:dyDescent="0.3">
      <c r="A8" s="14" t="s">
        <v>135</v>
      </c>
      <c r="E8" s="59">
        <v>242178313.16999999</v>
      </c>
      <c r="F8" s="60"/>
      <c r="G8" s="59">
        <v>217545658.09</v>
      </c>
    </row>
    <row r="9" spans="1:9" s="10" customFormat="1" ht="13.5" customHeight="1" x14ac:dyDescent="0.3">
      <c r="A9" s="10" t="s">
        <v>146</v>
      </c>
      <c r="E9" s="59"/>
      <c r="F9" s="60"/>
      <c r="G9" s="59"/>
    </row>
    <row r="10" spans="1:9" s="10" customFormat="1" ht="15.6" x14ac:dyDescent="0.3">
      <c r="B10" s="10" t="s">
        <v>41</v>
      </c>
      <c r="C10" s="67">
        <v>29</v>
      </c>
      <c r="E10" s="63">
        <v>794232.06</v>
      </c>
      <c r="F10" s="60"/>
      <c r="G10" s="63">
        <v>158108.9</v>
      </c>
    </row>
    <row r="11" spans="1:9" s="14" customFormat="1" ht="16.2" x14ac:dyDescent="0.3">
      <c r="A11" s="14" t="s">
        <v>155</v>
      </c>
      <c r="C11" s="68"/>
      <c r="E11" s="64">
        <f>SUM(E8:E10)</f>
        <v>242972545.22999999</v>
      </c>
      <c r="F11" s="61"/>
      <c r="G11" s="64">
        <f>SUM(G8:G10)</f>
        <v>217703766.99000001</v>
      </c>
    </row>
    <row r="12" spans="1:9" s="10" customFormat="1" ht="32.25" customHeight="1" x14ac:dyDescent="0.3">
      <c r="A12" s="165" t="s">
        <v>42</v>
      </c>
      <c r="B12" s="165"/>
      <c r="C12" s="45"/>
      <c r="E12" s="62"/>
      <c r="F12" s="60"/>
      <c r="G12" s="62"/>
    </row>
    <row r="13" spans="1:9" s="122" customFormat="1" ht="48.75" customHeight="1" x14ac:dyDescent="0.3">
      <c r="B13" s="13" t="s">
        <v>43</v>
      </c>
      <c r="C13" s="83"/>
      <c r="E13" s="59">
        <v>186753512.79999998</v>
      </c>
      <c r="F13" s="60"/>
      <c r="G13" s="59">
        <v>13805349.949999999</v>
      </c>
    </row>
    <row r="14" spans="1:9" s="122" customFormat="1" ht="18.75" customHeight="1" x14ac:dyDescent="0.3">
      <c r="B14" s="13" t="s">
        <v>44</v>
      </c>
      <c r="E14" s="59">
        <v>14047299.720000001</v>
      </c>
      <c r="F14" s="60"/>
      <c r="G14" s="59">
        <v>11463428.290000001</v>
      </c>
    </row>
    <row r="15" spans="1:9" s="122" customFormat="1" ht="32.25" customHeight="1" x14ac:dyDescent="0.3">
      <c r="B15" s="128" t="s">
        <v>45</v>
      </c>
      <c r="C15" s="129"/>
      <c r="D15" s="130"/>
      <c r="E15" s="69">
        <f>SUM(E13:E14)</f>
        <v>200800812.51999998</v>
      </c>
      <c r="F15" s="61"/>
      <c r="G15" s="69">
        <f>SUM(G13:G14)</f>
        <v>25268778.240000002</v>
      </c>
    </row>
    <row r="16" spans="1:9" s="14" customFormat="1" ht="16.2" thickBot="1" x14ac:dyDescent="0.35">
      <c r="A16" s="14" t="s">
        <v>136</v>
      </c>
      <c r="E16" s="70">
        <f>+E11+E15</f>
        <v>443773357.75</v>
      </c>
      <c r="F16" s="61"/>
      <c r="G16" s="70">
        <f>+G11+G15</f>
        <v>242972545.23000002</v>
      </c>
      <c r="I16" s="71"/>
    </row>
    <row r="17" spans="1:9" s="14" customFormat="1" ht="16.2" thickTop="1" x14ac:dyDescent="0.3">
      <c r="E17" s="33"/>
      <c r="F17" s="27"/>
      <c r="G17" s="33"/>
      <c r="I17" s="71"/>
    </row>
    <row r="18" spans="1:9" s="10" customFormat="1" ht="15.6" x14ac:dyDescent="0.3">
      <c r="E18" s="12"/>
      <c r="G18" s="12"/>
    </row>
    <row r="19" spans="1:9" s="10" customFormat="1" ht="16.2" x14ac:dyDescent="0.35">
      <c r="A19" s="160" t="s">
        <v>127</v>
      </c>
      <c r="B19" s="160"/>
      <c r="C19" s="160"/>
      <c r="D19" s="160"/>
      <c r="E19" s="160"/>
      <c r="F19" s="160"/>
      <c r="G19" s="160"/>
    </row>
    <row r="20" spans="1:9" s="10" customFormat="1" ht="15.6" x14ac:dyDescent="0.3">
      <c r="E20" s="12"/>
      <c r="G20" s="12"/>
    </row>
    <row r="21" spans="1:9" s="10" customFormat="1" ht="15.6" x14ac:dyDescent="0.3">
      <c r="E21" s="12"/>
      <c r="G21" s="12"/>
    </row>
    <row r="22" spans="1:9" s="10" customFormat="1" ht="15.6" x14ac:dyDescent="0.3">
      <c r="E22" s="12"/>
      <c r="G22" s="12"/>
    </row>
    <row r="23" spans="1:9" s="10" customFormat="1" ht="15.6" x14ac:dyDescent="0.3">
      <c r="E23" s="12"/>
      <c r="G23" s="12"/>
    </row>
    <row r="26" spans="1:9" ht="13.8" x14ac:dyDescent="0.25">
      <c r="D26" s="35"/>
      <c r="E26" s="6"/>
      <c r="F26" s="5"/>
      <c r="G26" s="6"/>
    </row>
    <row r="27" spans="1:9" x14ac:dyDescent="0.25">
      <c r="C27" s="34"/>
      <c r="D27" s="5"/>
      <c r="E27" s="6"/>
      <c r="F27" s="5"/>
      <c r="G27" s="6"/>
    </row>
    <row r="28" spans="1:9" x14ac:dyDescent="0.25">
      <c r="C28" s="156"/>
      <c r="D28" s="156"/>
      <c r="E28" s="156"/>
      <c r="F28" s="156"/>
      <c r="G28" s="156"/>
    </row>
    <row r="29" spans="1:9" x14ac:dyDescent="0.25">
      <c r="C29" s="157"/>
      <c r="D29" s="157"/>
      <c r="E29" s="157"/>
      <c r="F29" s="157"/>
      <c r="G29" s="157"/>
    </row>
    <row r="30" spans="1:9" x14ac:dyDescent="0.25">
      <c r="B30" s="85"/>
      <c r="C30" s="89"/>
      <c r="D30" s="85"/>
      <c r="E30" s="86"/>
      <c r="F30" s="85"/>
      <c r="G30" s="86"/>
    </row>
  </sheetData>
  <sheetProtection algorithmName="SHA-512" hashValue="L/4iD7bFpHMtr+gClhCY7wX+YlRqYHvmV6yubGjFPLOjqic/YSucgTRSgMbzxN783mB/zIueAch5TQp0YKQzAA==" saltValue="gREyqwL7s7VRTy3E0++0HQ==" spinCount="100000" sheet="1" objects="1" scenarios="1" selectLockedCells="1" selectUnlockedCells="1"/>
  <mergeCells count="11">
    <mergeCell ref="A1:G1"/>
    <mergeCell ref="A2:G2"/>
    <mergeCell ref="A4:G4"/>
    <mergeCell ref="C29:G29"/>
    <mergeCell ref="A3:G3"/>
    <mergeCell ref="A19:G19"/>
    <mergeCell ref="D7:E7"/>
    <mergeCell ref="F7:G7"/>
    <mergeCell ref="A12:B12"/>
    <mergeCell ref="C28:G28"/>
    <mergeCell ref="A5:G5"/>
  </mergeCells>
  <pageMargins left="1.5" right="1" top="1" bottom="1" header="0.3" footer="0.5"/>
  <pageSetup scale="95" orientation="portrait" horizontalDpi="4294967293" verticalDpi="360" r:id="rId1"/>
  <headerFooter>
    <oddFooter>&amp;C&amp;"Times New Roman,Regular"&amp;12 6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4"/>
  <sheetViews>
    <sheetView zoomScaleNormal="100" zoomScaleSheetLayoutView="85" workbookViewId="0">
      <selection sqref="A1:E1"/>
    </sheetView>
  </sheetViews>
  <sheetFormatPr defaultColWidth="9.21875" defaultRowHeight="15.6" x14ac:dyDescent="0.3"/>
  <cols>
    <col min="1" max="1" width="43.77734375" style="23" customWidth="1"/>
    <col min="2" max="2" width="5.21875" style="144" customWidth="1"/>
    <col min="3" max="3" width="18.77734375" style="10" customWidth="1"/>
    <col min="4" max="4" width="1.44140625" style="11" customWidth="1"/>
    <col min="5" max="5" width="17.77734375" style="10" customWidth="1"/>
    <col min="6" max="16384" width="9.21875" style="10"/>
  </cols>
  <sheetData>
    <row r="1" spans="1:5" ht="17.399999999999999" x14ac:dyDescent="0.3">
      <c r="A1" s="159" t="s">
        <v>0</v>
      </c>
      <c r="B1" s="159"/>
      <c r="C1" s="159"/>
      <c r="D1" s="159"/>
      <c r="E1" s="159"/>
    </row>
    <row r="2" spans="1:5" ht="17.399999999999999" x14ac:dyDescent="0.3">
      <c r="A2" s="159" t="s">
        <v>85</v>
      </c>
      <c r="B2" s="159"/>
      <c r="C2" s="159"/>
      <c r="D2" s="159"/>
      <c r="E2" s="159"/>
    </row>
    <row r="3" spans="1:5" ht="18" x14ac:dyDescent="0.35">
      <c r="A3" s="158" t="s">
        <v>70</v>
      </c>
      <c r="B3" s="158"/>
      <c r="C3" s="158"/>
      <c r="D3" s="158"/>
      <c r="E3" s="158"/>
    </row>
    <row r="4" spans="1:5" ht="18" x14ac:dyDescent="0.35">
      <c r="A4" s="158" t="s">
        <v>150</v>
      </c>
      <c r="B4" s="158"/>
      <c r="C4" s="158"/>
      <c r="D4" s="158"/>
      <c r="E4" s="158"/>
    </row>
    <row r="5" spans="1:5" x14ac:dyDescent="0.3">
      <c r="A5" s="163" t="s">
        <v>149</v>
      </c>
      <c r="B5" s="163"/>
      <c r="C5" s="163"/>
      <c r="D5" s="163"/>
      <c r="E5" s="163"/>
    </row>
    <row r="6" spans="1:5" ht="18" x14ac:dyDescent="0.35">
      <c r="A6" s="72"/>
      <c r="B6" s="147"/>
      <c r="C6" s="74"/>
      <c r="D6" s="73"/>
      <c r="E6" s="74"/>
    </row>
    <row r="7" spans="1:5" ht="15" customHeight="1" x14ac:dyDescent="0.3">
      <c r="B7" s="146" t="s">
        <v>152</v>
      </c>
      <c r="C7" s="145">
        <v>2022</v>
      </c>
      <c r="D7" s="21"/>
      <c r="E7" s="145" t="s">
        <v>151</v>
      </c>
    </row>
    <row r="8" spans="1:5" x14ac:dyDescent="0.3">
      <c r="A8" s="41" t="s">
        <v>46</v>
      </c>
    </row>
    <row r="9" spans="1:5" x14ac:dyDescent="0.3">
      <c r="A9" s="45" t="s">
        <v>47</v>
      </c>
    </row>
    <row r="10" spans="1:5" x14ac:dyDescent="0.3">
      <c r="A10" s="23" t="s">
        <v>48</v>
      </c>
      <c r="C10" s="50">
        <v>9412202.2699999996</v>
      </c>
      <c r="D10" s="51"/>
      <c r="E10" s="50">
        <v>7401435.1699999999</v>
      </c>
    </row>
    <row r="11" spans="1:5" x14ac:dyDescent="0.3">
      <c r="A11" s="23" t="s">
        <v>49</v>
      </c>
      <c r="C11" s="50">
        <v>161303931.5</v>
      </c>
      <c r="D11" s="51"/>
      <c r="E11" s="50">
        <v>120725665</v>
      </c>
    </row>
    <row r="12" spans="1:5" x14ac:dyDescent="0.3">
      <c r="A12" s="23" t="s">
        <v>50</v>
      </c>
      <c r="C12" s="50">
        <v>9266640.6799999997</v>
      </c>
      <c r="D12" s="51"/>
      <c r="E12" s="50">
        <v>15513011.34</v>
      </c>
    </row>
    <row r="13" spans="1:5" x14ac:dyDescent="0.3">
      <c r="A13" s="23" t="s">
        <v>51</v>
      </c>
      <c r="C13" s="50">
        <v>21818.78</v>
      </c>
      <c r="D13" s="51"/>
      <c r="E13" s="50">
        <v>18296.620000000003</v>
      </c>
    </row>
    <row r="14" spans="1:5" x14ac:dyDescent="0.3">
      <c r="A14" s="23" t="s">
        <v>52</v>
      </c>
      <c r="C14" s="52">
        <v>14665793.27</v>
      </c>
      <c r="D14" s="51"/>
      <c r="E14" s="52">
        <v>7237064.4200000009</v>
      </c>
    </row>
    <row r="15" spans="1:5" s="14" customFormat="1" ht="16.2" thickBot="1" x14ac:dyDescent="0.35">
      <c r="A15" s="41" t="s">
        <v>144</v>
      </c>
      <c r="B15" s="148"/>
      <c r="C15" s="53">
        <f>SUM(C10:C14)</f>
        <v>194670386.50000003</v>
      </c>
      <c r="D15" s="54"/>
      <c r="E15" s="53">
        <f>SUM(E10:E14)</f>
        <v>150895472.54999998</v>
      </c>
    </row>
    <row r="16" spans="1:5" s="14" customFormat="1" x14ac:dyDescent="0.3">
      <c r="A16" s="45" t="s">
        <v>53</v>
      </c>
      <c r="B16" s="143"/>
      <c r="C16" s="55"/>
      <c r="D16" s="56"/>
      <c r="E16" s="55"/>
    </row>
    <row r="17" spans="1:5" x14ac:dyDescent="0.3">
      <c r="A17" s="23" t="s">
        <v>54</v>
      </c>
      <c r="C17" s="50">
        <v>70189117.600000009</v>
      </c>
      <c r="D17" s="51"/>
      <c r="E17" s="50">
        <v>54368291.909999996</v>
      </c>
    </row>
    <row r="18" spans="1:5" x14ac:dyDescent="0.3">
      <c r="A18" s="23" t="s">
        <v>55</v>
      </c>
      <c r="C18" s="50">
        <v>4939179.42</v>
      </c>
      <c r="D18" s="51"/>
      <c r="E18" s="50">
        <v>3082536.58</v>
      </c>
    </row>
    <row r="19" spans="1:5" x14ac:dyDescent="0.3">
      <c r="A19" s="23" t="s">
        <v>56</v>
      </c>
      <c r="C19" s="50">
        <v>58276597.880000003</v>
      </c>
      <c r="D19" s="51"/>
      <c r="E19" s="50">
        <v>53672467.310000002</v>
      </c>
    </row>
    <row r="20" spans="1:5" x14ac:dyDescent="0.3">
      <c r="A20" s="23" t="s">
        <v>57</v>
      </c>
      <c r="C20" s="50">
        <v>2200566.9499999997</v>
      </c>
      <c r="D20" s="51"/>
      <c r="E20" s="50">
        <v>981666.30999999994</v>
      </c>
    </row>
    <row r="21" spans="1:5" x14ac:dyDescent="0.3">
      <c r="A21" s="23" t="s">
        <v>58</v>
      </c>
      <c r="B21" s="149"/>
      <c r="C21" s="52">
        <v>13101428.449999999</v>
      </c>
      <c r="D21" s="51"/>
      <c r="E21" s="52">
        <v>16496698.27</v>
      </c>
    </row>
    <row r="22" spans="1:5" s="14" customFormat="1" x14ac:dyDescent="0.3">
      <c r="A22" s="41" t="s">
        <v>145</v>
      </c>
      <c r="B22" s="150"/>
      <c r="C22" s="57">
        <f>SUM(C17:C21)</f>
        <v>148706890.29999998</v>
      </c>
      <c r="D22" s="54"/>
      <c r="E22" s="57">
        <f>SUM(E17:E21)</f>
        <v>128601660.38</v>
      </c>
    </row>
    <row r="23" spans="1:5" s="14" customFormat="1" ht="16.2" thickBot="1" x14ac:dyDescent="0.35">
      <c r="A23" s="41" t="s">
        <v>59</v>
      </c>
      <c r="B23" s="150" t="s">
        <v>153</v>
      </c>
      <c r="C23" s="53">
        <f>+C15-C22</f>
        <v>45963496.200000048</v>
      </c>
      <c r="D23" s="54"/>
      <c r="E23" s="53">
        <f>+E15-E22</f>
        <v>22293812.169999987</v>
      </c>
    </row>
    <row r="24" spans="1:5" s="14" customFormat="1" x14ac:dyDescent="0.3">
      <c r="A24" s="41" t="s">
        <v>60</v>
      </c>
      <c r="B24" s="149"/>
      <c r="C24" s="55"/>
      <c r="D24" s="56"/>
      <c r="E24" s="55"/>
    </row>
    <row r="25" spans="1:5" s="14" customFormat="1" x14ac:dyDescent="0.3">
      <c r="A25" s="115" t="s">
        <v>61</v>
      </c>
      <c r="B25" s="149"/>
      <c r="C25" s="116">
        <v>0</v>
      </c>
      <c r="D25" s="117"/>
      <c r="E25" s="116">
        <v>0</v>
      </c>
    </row>
    <row r="26" spans="1:5" s="14" customFormat="1" x14ac:dyDescent="0.3">
      <c r="A26" s="45" t="s">
        <v>144</v>
      </c>
      <c r="B26" s="149"/>
      <c r="C26" s="55">
        <v>0</v>
      </c>
      <c r="D26" s="56"/>
      <c r="E26" s="55">
        <v>0</v>
      </c>
    </row>
    <row r="27" spans="1:5" s="14" customFormat="1" x14ac:dyDescent="0.3">
      <c r="A27" s="45" t="s">
        <v>53</v>
      </c>
      <c r="B27" s="149"/>
      <c r="C27" s="55"/>
      <c r="D27" s="56"/>
      <c r="E27" s="55"/>
    </row>
    <row r="28" spans="1:5" ht="31.2" x14ac:dyDescent="0.3">
      <c r="A28" s="115" t="s">
        <v>156</v>
      </c>
      <c r="B28" s="149"/>
      <c r="C28" s="58">
        <v>107688421.78</v>
      </c>
      <c r="D28" s="51"/>
      <c r="E28" s="58">
        <v>44147970.399999999</v>
      </c>
    </row>
    <row r="29" spans="1:5" x14ac:dyDescent="0.3">
      <c r="A29" s="45" t="s">
        <v>145</v>
      </c>
      <c r="B29" s="149"/>
      <c r="C29" s="119">
        <f>+C28</f>
        <v>107688421.78</v>
      </c>
      <c r="D29" s="118">
        <f>+D28</f>
        <v>0</v>
      </c>
      <c r="E29" s="119">
        <f>+E28</f>
        <v>44147970.399999999</v>
      </c>
    </row>
    <row r="30" spans="1:5" s="14" customFormat="1" ht="16.2" thickBot="1" x14ac:dyDescent="0.35">
      <c r="A30" s="41" t="s">
        <v>62</v>
      </c>
      <c r="B30" s="150"/>
      <c r="C30" s="53">
        <f>+-C28</f>
        <v>-107688421.78</v>
      </c>
      <c r="D30" s="54"/>
      <c r="E30" s="53">
        <f>+-E28</f>
        <v>-44147970.399999999</v>
      </c>
    </row>
    <row r="31" spans="1:5" s="14" customFormat="1" x14ac:dyDescent="0.3">
      <c r="A31" s="41" t="s">
        <v>63</v>
      </c>
      <c r="B31" s="149"/>
      <c r="C31" s="55"/>
      <c r="D31" s="56"/>
      <c r="E31" s="55"/>
    </row>
    <row r="32" spans="1:5" s="14" customFormat="1" x14ac:dyDescent="0.3">
      <c r="A32" s="45" t="s">
        <v>47</v>
      </c>
      <c r="B32" s="149"/>
      <c r="C32" s="55"/>
      <c r="D32" s="56"/>
      <c r="E32" s="55"/>
    </row>
    <row r="33" spans="1:6" x14ac:dyDescent="0.3">
      <c r="A33" s="23" t="s">
        <v>64</v>
      </c>
      <c r="B33" s="149"/>
      <c r="C33" s="52">
        <v>82886235.75</v>
      </c>
      <c r="D33" s="51"/>
      <c r="E33" s="52">
        <v>19295238.899999999</v>
      </c>
    </row>
    <row r="34" spans="1:6" x14ac:dyDescent="0.3">
      <c r="A34" s="41" t="s">
        <v>144</v>
      </c>
      <c r="B34" s="149"/>
      <c r="C34" s="120">
        <f>+C33</f>
        <v>82886235.75</v>
      </c>
      <c r="D34" s="56"/>
      <c r="E34" s="120">
        <f>+E33</f>
        <v>19295238.899999999</v>
      </c>
    </row>
    <row r="35" spans="1:6" s="14" customFormat="1" x14ac:dyDescent="0.3">
      <c r="A35" s="45" t="s">
        <v>53</v>
      </c>
      <c r="B35" s="149"/>
      <c r="C35" s="55"/>
      <c r="D35" s="56"/>
      <c r="E35" s="55"/>
    </row>
    <row r="36" spans="1:6" ht="16.5" customHeight="1" x14ac:dyDescent="0.3">
      <c r="A36" s="23" t="s">
        <v>65</v>
      </c>
      <c r="B36" s="149"/>
      <c r="C36" s="52">
        <v>4968896.24</v>
      </c>
      <c r="D36" s="51"/>
      <c r="E36" s="52">
        <v>2835030.08</v>
      </c>
    </row>
    <row r="37" spans="1:6" ht="16.5" customHeight="1" x14ac:dyDescent="0.3">
      <c r="A37" s="41" t="s">
        <v>145</v>
      </c>
      <c r="B37" s="149"/>
      <c r="C37" s="120">
        <f>+C36</f>
        <v>4968896.24</v>
      </c>
      <c r="D37" s="120">
        <f>+D36</f>
        <v>0</v>
      </c>
      <c r="E37" s="120">
        <f>+E36</f>
        <v>2835030.08</v>
      </c>
    </row>
    <row r="38" spans="1:6" s="14" customFormat="1" ht="16.2" thickBot="1" x14ac:dyDescent="0.35">
      <c r="A38" s="41" t="s">
        <v>66</v>
      </c>
      <c r="B38" s="150"/>
      <c r="C38" s="53">
        <f>+C33-C36</f>
        <v>77917339.510000005</v>
      </c>
      <c r="D38" s="54"/>
      <c r="E38" s="53">
        <f>+E33-E36</f>
        <v>16460208.819999998</v>
      </c>
    </row>
    <row r="39" spans="1:6" s="14" customFormat="1" ht="31.2" x14ac:dyDescent="0.3">
      <c r="A39" s="41" t="s">
        <v>84</v>
      </c>
      <c r="B39" s="149"/>
      <c r="C39" s="55">
        <f>+C23+C30+C38</f>
        <v>16192413.930000052</v>
      </c>
      <c r="D39" s="56"/>
      <c r="E39" s="55">
        <f>+E23+E30+E38</f>
        <v>-5393949.4100000132</v>
      </c>
    </row>
    <row r="40" spans="1:6" x14ac:dyDescent="0.3">
      <c r="A40" s="41" t="s">
        <v>67</v>
      </c>
      <c r="B40" s="149"/>
      <c r="C40" s="52">
        <v>30160955.419999987</v>
      </c>
      <c r="D40" s="51"/>
      <c r="E40" s="52">
        <v>35554904.829999998</v>
      </c>
    </row>
    <row r="41" spans="1:6" ht="16.2" thickBot="1" x14ac:dyDescent="0.35">
      <c r="A41" s="41" t="s">
        <v>68</v>
      </c>
      <c r="B41" s="150" t="s">
        <v>154</v>
      </c>
      <c r="C41" s="53">
        <f>+C39+C40</f>
        <v>46353369.350000039</v>
      </c>
      <c r="D41" s="54"/>
      <c r="E41" s="53">
        <f>+E39+E40</f>
        <v>30160955.419999987</v>
      </c>
    </row>
    <row r="42" spans="1:6" ht="16.5" customHeight="1" x14ac:dyDescent="0.3"/>
    <row r="43" spans="1:6" ht="16.2" x14ac:dyDescent="0.35">
      <c r="A43" s="160" t="s">
        <v>127</v>
      </c>
      <c r="B43" s="160"/>
      <c r="C43" s="160"/>
      <c r="D43" s="160"/>
      <c r="E43" s="160"/>
      <c r="F43" s="16"/>
    </row>
    <row r="44" spans="1:6" x14ac:dyDescent="0.3">
      <c r="B44" s="166"/>
      <c r="C44" s="166"/>
      <c r="D44" s="166"/>
      <c r="E44" s="166"/>
    </row>
  </sheetData>
  <sheetProtection algorithmName="SHA-512" hashValue="Nh+pdhbj5+rK7JmkzRI9S4+QKAdMyC3vG18X9OyTV15tYuuHvns6eSwkaZQFrmjCJrdrtbQFKLr+S0H1f7BlSA==" saltValue="gZykhfr6JGiBJ+HvDaRdWw==" spinCount="100000" sheet="1" objects="1" scenarios="1" selectLockedCells="1" selectUnlockedCells="1"/>
  <mergeCells count="8">
    <mergeCell ref="B44:C44"/>
    <mergeCell ref="D44:E44"/>
    <mergeCell ref="A1:E1"/>
    <mergeCell ref="A3:E3"/>
    <mergeCell ref="A2:E2"/>
    <mergeCell ref="A4:E4"/>
    <mergeCell ref="A5:E5"/>
    <mergeCell ref="A43:E43"/>
  </mergeCells>
  <pageMargins left="1.5" right="1" top="1" bottom="1" header="0" footer="0.5"/>
  <pageSetup scale="85" orientation="portrait" horizontalDpi="4294967293" verticalDpi="360" r:id="rId1"/>
  <headerFooter>
    <oddFooter>&amp;C&amp;"Times New Roman,Regular"&amp;10 7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EZ71"/>
  <sheetViews>
    <sheetView zoomScaleNormal="100" zoomScaleSheetLayoutView="90" workbookViewId="0">
      <selection sqref="A1:J1"/>
    </sheetView>
  </sheetViews>
  <sheetFormatPr defaultColWidth="8.77734375" defaultRowHeight="13.2" x14ac:dyDescent="0.25"/>
  <cols>
    <col min="1" max="1" width="2.44140625" style="91" customWidth="1"/>
    <col min="2" max="2" width="3.21875" style="91" customWidth="1"/>
    <col min="3" max="3" width="2.77734375" style="91" customWidth="1"/>
    <col min="4" max="4" width="2.44140625" style="91" customWidth="1"/>
    <col min="5" max="5" width="50.77734375" style="91" customWidth="1"/>
    <col min="6" max="6" width="19.5546875" style="91" customWidth="1"/>
    <col min="7" max="7" width="20" style="91" customWidth="1"/>
    <col min="8" max="8" width="19.77734375" style="91" customWidth="1"/>
    <col min="9" max="9" width="18.77734375" style="91" customWidth="1"/>
    <col min="10" max="10" width="21.77734375" style="91" customWidth="1"/>
    <col min="11" max="16384" width="8.77734375" style="91"/>
  </cols>
  <sheetData>
    <row r="1" spans="1:1022 1036:2044 2058:3066 3080:4088 4102:5110 5124:6132 6146:7168 7182:8190 8204:9212 9226:10234 10248:11256 11270:12278 12292:13300 13314:14336 14350:15358 15372:16380" s="10" customFormat="1" ht="17.399999999999999" x14ac:dyDescent="0.3">
      <c r="A1" s="159" t="s">
        <v>0</v>
      </c>
      <c r="B1" s="159"/>
      <c r="C1" s="159"/>
      <c r="D1" s="159"/>
      <c r="E1" s="159"/>
      <c r="F1" s="159"/>
      <c r="G1" s="159"/>
      <c r="H1" s="159"/>
      <c r="I1" s="159"/>
      <c r="J1" s="159"/>
      <c r="K1" s="96"/>
      <c r="L1" s="96"/>
      <c r="M1" s="96"/>
    </row>
    <row r="2" spans="1:1022 1036:2044 2058:3066 3080:4088 4102:5110 5124:6132 6146:7168 7182:8190 8204:9212 9226:10234 10248:11256 11270:12278 12292:13300 13314:14336 14350:15358 15372:16380" s="10" customFormat="1" ht="17.399999999999999" x14ac:dyDescent="0.3">
      <c r="A2" s="159" t="s">
        <v>86</v>
      </c>
      <c r="B2" s="159"/>
      <c r="C2" s="159"/>
      <c r="D2" s="159"/>
      <c r="E2" s="159"/>
      <c r="F2" s="159"/>
      <c r="G2" s="159"/>
      <c r="H2" s="159"/>
      <c r="I2" s="159"/>
      <c r="J2" s="159"/>
      <c r="K2" s="96"/>
      <c r="L2" s="96"/>
      <c r="M2" s="96"/>
    </row>
    <row r="3" spans="1:1022 1036:2044 2058:3066 3080:4088 4102:5110 5124:6132 6146:7168 7182:8190 8204:9212 9226:10234 10248:11256 11270:12278 12292:13300 13314:14336 14350:15358 15372:16380" s="10" customFormat="1" ht="18" x14ac:dyDescent="0.35">
      <c r="A3" s="158" t="s">
        <v>70</v>
      </c>
      <c r="B3" s="158"/>
      <c r="C3" s="158"/>
      <c r="D3" s="158"/>
      <c r="E3" s="158"/>
      <c r="F3" s="158"/>
      <c r="G3" s="158"/>
      <c r="H3" s="158"/>
      <c r="I3" s="158"/>
      <c r="J3" s="158"/>
      <c r="K3" s="96"/>
      <c r="L3" s="96"/>
      <c r="M3" s="96"/>
    </row>
    <row r="4" spans="1:1022 1036:2044 2058:3066 3080:4088 4102:5110 5124:6132 6146:7168 7182:8190 8204:9212 9226:10234 10248:11256 11270:12278 12292:13300 13314:14336 14350:15358 15372:16380" s="14" customFormat="1" ht="18" x14ac:dyDescent="0.35">
      <c r="A4" s="158" t="s">
        <v>150</v>
      </c>
      <c r="B4" s="158"/>
      <c r="C4" s="158"/>
      <c r="D4" s="158"/>
      <c r="E4" s="158"/>
      <c r="F4" s="158"/>
      <c r="G4" s="158"/>
      <c r="H4" s="158"/>
      <c r="I4" s="158"/>
      <c r="J4" s="158"/>
      <c r="K4" s="96"/>
      <c r="L4" s="96"/>
      <c r="M4" s="96"/>
      <c r="N4" s="10"/>
      <c r="AB4" s="10"/>
      <c r="AP4" s="10"/>
      <c r="BD4" s="10"/>
      <c r="BR4" s="10"/>
      <c r="CF4" s="10"/>
      <c r="CT4" s="10"/>
      <c r="DH4" s="10"/>
      <c r="DV4" s="10"/>
      <c r="EJ4" s="10"/>
      <c r="EX4" s="10"/>
      <c r="FL4" s="10"/>
      <c r="FZ4" s="10"/>
      <c r="GN4" s="10"/>
      <c r="HB4" s="10"/>
      <c r="HP4" s="10"/>
      <c r="ID4" s="10"/>
      <c r="IR4" s="10"/>
      <c r="JF4" s="10"/>
      <c r="JT4" s="10"/>
      <c r="KH4" s="10"/>
      <c r="KV4" s="10"/>
      <c r="LJ4" s="10"/>
      <c r="LX4" s="10"/>
      <c r="ML4" s="10"/>
      <c r="MZ4" s="10"/>
      <c r="NN4" s="10"/>
      <c r="OB4" s="10"/>
      <c r="OP4" s="10"/>
      <c r="PD4" s="10"/>
      <c r="PR4" s="10"/>
      <c r="QF4" s="10"/>
      <c r="QT4" s="10"/>
      <c r="RH4" s="10"/>
      <c r="RV4" s="10"/>
      <c r="SJ4" s="10"/>
      <c r="SX4" s="10"/>
      <c r="TL4" s="10"/>
      <c r="TZ4" s="10"/>
      <c r="UN4" s="10"/>
      <c r="VB4" s="10"/>
      <c r="VP4" s="10"/>
      <c r="WD4" s="10"/>
      <c r="WR4" s="10"/>
      <c r="XF4" s="10"/>
      <c r="XT4" s="10"/>
      <c r="YH4" s="10"/>
      <c r="YV4" s="10"/>
      <c r="ZJ4" s="10"/>
      <c r="ZX4" s="10"/>
      <c r="AAL4" s="10"/>
      <c r="AAZ4" s="10"/>
      <c r="ABN4" s="10"/>
      <c r="ACB4" s="10"/>
      <c r="ACP4" s="10"/>
      <c r="ADD4" s="10"/>
      <c r="ADR4" s="10"/>
      <c r="AEF4" s="10"/>
      <c r="AET4" s="10"/>
      <c r="AFH4" s="10"/>
      <c r="AFV4" s="10"/>
      <c r="AGJ4" s="10"/>
      <c r="AGX4" s="10"/>
      <c r="AHL4" s="10"/>
      <c r="AHZ4" s="10"/>
      <c r="AIN4" s="10"/>
      <c r="AJB4" s="10"/>
      <c r="AJP4" s="10"/>
      <c r="AKD4" s="10"/>
      <c r="AKR4" s="10"/>
      <c r="ALF4" s="10"/>
      <c r="ALT4" s="10"/>
      <c r="AMH4" s="10"/>
      <c r="AMV4" s="10"/>
      <c r="ANJ4" s="10"/>
      <c r="ANX4" s="10"/>
      <c r="AOL4" s="10"/>
      <c r="AOZ4" s="10"/>
      <c r="APN4" s="10"/>
      <c r="AQB4" s="10"/>
      <c r="AQP4" s="10"/>
      <c r="ARD4" s="10"/>
      <c r="ARR4" s="10"/>
      <c r="ASF4" s="10"/>
      <c r="AST4" s="10"/>
      <c r="ATH4" s="10"/>
      <c r="ATV4" s="10"/>
      <c r="AUJ4" s="10"/>
      <c r="AUX4" s="10"/>
      <c r="AVL4" s="10"/>
      <c r="AVZ4" s="10"/>
      <c r="AWN4" s="10"/>
      <c r="AXB4" s="10"/>
      <c r="AXP4" s="10"/>
      <c r="AYD4" s="10"/>
      <c r="AYR4" s="10"/>
      <c r="AZF4" s="10"/>
      <c r="AZT4" s="10"/>
      <c r="BAH4" s="10"/>
      <c r="BAV4" s="10"/>
      <c r="BBJ4" s="10"/>
      <c r="BBX4" s="10"/>
      <c r="BCL4" s="10"/>
      <c r="BCZ4" s="10"/>
      <c r="BDN4" s="10"/>
      <c r="BEB4" s="10"/>
      <c r="BEP4" s="10"/>
      <c r="BFD4" s="10"/>
      <c r="BFR4" s="10"/>
      <c r="BGF4" s="10"/>
      <c r="BGT4" s="10"/>
      <c r="BHH4" s="10"/>
      <c r="BHV4" s="10"/>
      <c r="BIJ4" s="10"/>
      <c r="BIX4" s="10"/>
      <c r="BJL4" s="10"/>
      <c r="BJZ4" s="10"/>
      <c r="BKN4" s="10"/>
      <c r="BLB4" s="10"/>
      <c r="BLP4" s="10"/>
      <c r="BMD4" s="10"/>
      <c r="BMR4" s="10"/>
      <c r="BNF4" s="10"/>
      <c r="BNT4" s="10"/>
      <c r="BOH4" s="10"/>
      <c r="BOV4" s="10"/>
      <c r="BPJ4" s="10"/>
      <c r="BPX4" s="10"/>
      <c r="BQL4" s="10"/>
      <c r="BQZ4" s="10"/>
      <c r="BRN4" s="10"/>
      <c r="BSB4" s="10"/>
      <c r="BSP4" s="10"/>
      <c r="BTD4" s="10"/>
      <c r="BTR4" s="10"/>
      <c r="BUF4" s="10"/>
      <c r="BUT4" s="10"/>
      <c r="BVH4" s="10"/>
      <c r="BVV4" s="10"/>
      <c r="BWJ4" s="10"/>
      <c r="BWX4" s="10"/>
      <c r="BXL4" s="10"/>
      <c r="BXZ4" s="10"/>
      <c r="BYN4" s="10"/>
      <c r="BZB4" s="10"/>
      <c r="BZP4" s="10"/>
      <c r="CAD4" s="10"/>
      <c r="CAR4" s="10"/>
      <c r="CBF4" s="10"/>
      <c r="CBT4" s="10"/>
      <c r="CCH4" s="10"/>
      <c r="CCV4" s="10"/>
      <c r="CDJ4" s="10"/>
      <c r="CDX4" s="10"/>
      <c r="CEL4" s="10"/>
      <c r="CEZ4" s="10"/>
      <c r="CFN4" s="10"/>
      <c r="CGB4" s="10"/>
      <c r="CGP4" s="10"/>
      <c r="CHD4" s="10"/>
      <c r="CHR4" s="10"/>
      <c r="CIF4" s="10"/>
      <c r="CIT4" s="10"/>
      <c r="CJH4" s="10"/>
      <c r="CJV4" s="10"/>
      <c r="CKJ4" s="10"/>
      <c r="CKX4" s="10"/>
      <c r="CLL4" s="10"/>
      <c r="CLZ4" s="10"/>
      <c r="CMN4" s="10"/>
      <c r="CNB4" s="10"/>
      <c r="CNP4" s="10"/>
      <c r="COD4" s="10"/>
      <c r="COR4" s="10"/>
      <c r="CPF4" s="10"/>
      <c r="CPT4" s="10"/>
      <c r="CQH4" s="10"/>
      <c r="CQV4" s="10"/>
      <c r="CRJ4" s="10"/>
      <c r="CRX4" s="10"/>
      <c r="CSL4" s="10"/>
      <c r="CSZ4" s="10"/>
      <c r="CTN4" s="10"/>
      <c r="CUB4" s="10"/>
      <c r="CUP4" s="10"/>
      <c r="CVD4" s="10"/>
      <c r="CVR4" s="10"/>
      <c r="CWF4" s="10"/>
      <c r="CWT4" s="10"/>
      <c r="CXH4" s="10"/>
      <c r="CXV4" s="10"/>
      <c r="CYJ4" s="10"/>
      <c r="CYX4" s="10"/>
      <c r="CZL4" s="10"/>
      <c r="CZZ4" s="10"/>
      <c r="DAN4" s="10"/>
      <c r="DBB4" s="10"/>
      <c r="DBP4" s="10"/>
      <c r="DCD4" s="10"/>
      <c r="DCR4" s="10"/>
      <c r="DDF4" s="10"/>
      <c r="DDT4" s="10"/>
      <c r="DEH4" s="10"/>
      <c r="DEV4" s="10"/>
      <c r="DFJ4" s="10"/>
      <c r="DFX4" s="10"/>
      <c r="DGL4" s="10"/>
      <c r="DGZ4" s="10"/>
      <c r="DHN4" s="10"/>
      <c r="DIB4" s="10"/>
      <c r="DIP4" s="10"/>
      <c r="DJD4" s="10"/>
      <c r="DJR4" s="10"/>
      <c r="DKF4" s="10"/>
      <c r="DKT4" s="10"/>
      <c r="DLH4" s="10"/>
      <c r="DLV4" s="10"/>
      <c r="DMJ4" s="10"/>
      <c r="DMX4" s="10"/>
      <c r="DNL4" s="10"/>
      <c r="DNZ4" s="10"/>
      <c r="DON4" s="10"/>
      <c r="DPB4" s="10"/>
      <c r="DPP4" s="10"/>
      <c r="DQD4" s="10"/>
      <c r="DQR4" s="10"/>
      <c r="DRF4" s="10"/>
      <c r="DRT4" s="10"/>
      <c r="DSH4" s="10"/>
      <c r="DSV4" s="10"/>
      <c r="DTJ4" s="10"/>
      <c r="DTX4" s="10"/>
      <c r="DUL4" s="10"/>
      <c r="DUZ4" s="10"/>
      <c r="DVN4" s="10"/>
      <c r="DWB4" s="10"/>
      <c r="DWP4" s="10"/>
      <c r="DXD4" s="10"/>
      <c r="DXR4" s="10"/>
      <c r="DYF4" s="10"/>
      <c r="DYT4" s="10"/>
      <c r="DZH4" s="10"/>
      <c r="DZV4" s="10"/>
      <c r="EAJ4" s="10"/>
      <c r="EAX4" s="10"/>
      <c r="EBL4" s="10"/>
      <c r="EBZ4" s="10"/>
      <c r="ECN4" s="10"/>
      <c r="EDB4" s="10"/>
      <c r="EDP4" s="10"/>
      <c r="EED4" s="10"/>
      <c r="EER4" s="10"/>
      <c r="EFF4" s="10"/>
      <c r="EFT4" s="10"/>
      <c r="EGH4" s="10"/>
      <c r="EGV4" s="10"/>
      <c r="EHJ4" s="10"/>
      <c r="EHX4" s="10"/>
      <c r="EIL4" s="10"/>
      <c r="EIZ4" s="10"/>
      <c r="EJN4" s="10"/>
      <c r="EKB4" s="10"/>
      <c r="EKP4" s="10"/>
      <c r="ELD4" s="10"/>
      <c r="ELR4" s="10"/>
      <c r="EMF4" s="10"/>
      <c r="EMT4" s="10"/>
      <c r="ENH4" s="10"/>
      <c r="ENV4" s="10"/>
      <c r="EOJ4" s="10"/>
      <c r="EOX4" s="10"/>
      <c r="EPL4" s="10"/>
      <c r="EPZ4" s="10"/>
      <c r="EQN4" s="10"/>
      <c r="ERB4" s="10"/>
      <c r="ERP4" s="10"/>
      <c r="ESD4" s="10"/>
      <c r="ESR4" s="10"/>
      <c r="ETF4" s="10"/>
      <c r="ETT4" s="10"/>
      <c r="EUH4" s="10"/>
      <c r="EUV4" s="10"/>
      <c r="EVJ4" s="10"/>
      <c r="EVX4" s="10"/>
      <c r="EWL4" s="10"/>
      <c r="EWZ4" s="10"/>
      <c r="EXN4" s="10"/>
      <c r="EYB4" s="10"/>
      <c r="EYP4" s="10"/>
      <c r="EZD4" s="10"/>
      <c r="EZR4" s="10"/>
      <c r="FAF4" s="10"/>
      <c r="FAT4" s="10"/>
      <c r="FBH4" s="10"/>
      <c r="FBV4" s="10"/>
      <c r="FCJ4" s="10"/>
      <c r="FCX4" s="10"/>
      <c r="FDL4" s="10"/>
      <c r="FDZ4" s="10"/>
      <c r="FEN4" s="10"/>
      <c r="FFB4" s="10"/>
      <c r="FFP4" s="10"/>
      <c r="FGD4" s="10"/>
      <c r="FGR4" s="10"/>
      <c r="FHF4" s="10"/>
      <c r="FHT4" s="10"/>
      <c r="FIH4" s="10"/>
      <c r="FIV4" s="10"/>
      <c r="FJJ4" s="10"/>
      <c r="FJX4" s="10"/>
      <c r="FKL4" s="10"/>
      <c r="FKZ4" s="10"/>
      <c r="FLN4" s="10"/>
      <c r="FMB4" s="10"/>
      <c r="FMP4" s="10"/>
      <c r="FND4" s="10"/>
      <c r="FNR4" s="10"/>
      <c r="FOF4" s="10"/>
      <c r="FOT4" s="10"/>
      <c r="FPH4" s="10"/>
      <c r="FPV4" s="10"/>
      <c r="FQJ4" s="10"/>
      <c r="FQX4" s="10"/>
      <c r="FRL4" s="10"/>
      <c r="FRZ4" s="10"/>
      <c r="FSN4" s="10"/>
      <c r="FTB4" s="10"/>
      <c r="FTP4" s="10"/>
      <c r="FUD4" s="10"/>
      <c r="FUR4" s="10"/>
      <c r="FVF4" s="10"/>
      <c r="FVT4" s="10"/>
      <c r="FWH4" s="10"/>
      <c r="FWV4" s="10"/>
      <c r="FXJ4" s="10"/>
      <c r="FXX4" s="10"/>
      <c r="FYL4" s="10"/>
      <c r="FYZ4" s="10"/>
      <c r="FZN4" s="10"/>
      <c r="GAB4" s="10"/>
      <c r="GAP4" s="10"/>
      <c r="GBD4" s="10"/>
      <c r="GBR4" s="10"/>
      <c r="GCF4" s="10"/>
      <c r="GCT4" s="10"/>
      <c r="GDH4" s="10"/>
      <c r="GDV4" s="10"/>
      <c r="GEJ4" s="10"/>
      <c r="GEX4" s="10"/>
      <c r="GFL4" s="10"/>
      <c r="GFZ4" s="10"/>
      <c r="GGN4" s="10"/>
      <c r="GHB4" s="10"/>
      <c r="GHP4" s="10"/>
      <c r="GID4" s="10"/>
      <c r="GIR4" s="10"/>
      <c r="GJF4" s="10"/>
      <c r="GJT4" s="10"/>
      <c r="GKH4" s="10"/>
      <c r="GKV4" s="10"/>
      <c r="GLJ4" s="10"/>
      <c r="GLX4" s="10"/>
      <c r="GML4" s="10"/>
      <c r="GMZ4" s="10"/>
      <c r="GNN4" s="10"/>
      <c r="GOB4" s="10"/>
      <c r="GOP4" s="10"/>
      <c r="GPD4" s="10"/>
      <c r="GPR4" s="10"/>
      <c r="GQF4" s="10"/>
      <c r="GQT4" s="10"/>
      <c r="GRH4" s="10"/>
      <c r="GRV4" s="10"/>
      <c r="GSJ4" s="10"/>
      <c r="GSX4" s="10"/>
      <c r="GTL4" s="10"/>
      <c r="GTZ4" s="10"/>
      <c r="GUN4" s="10"/>
      <c r="GVB4" s="10"/>
      <c r="GVP4" s="10"/>
      <c r="GWD4" s="10"/>
      <c r="GWR4" s="10"/>
      <c r="GXF4" s="10"/>
      <c r="GXT4" s="10"/>
      <c r="GYH4" s="10"/>
      <c r="GYV4" s="10"/>
      <c r="GZJ4" s="10"/>
      <c r="GZX4" s="10"/>
      <c r="HAL4" s="10"/>
      <c r="HAZ4" s="10"/>
      <c r="HBN4" s="10"/>
      <c r="HCB4" s="10"/>
      <c r="HCP4" s="10"/>
      <c r="HDD4" s="10"/>
      <c r="HDR4" s="10"/>
      <c r="HEF4" s="10"/>
      <c r="HET4" s="10"/>
      <c r="HFH4" s="10"/>
      <c r="HFV4" s="10"/>
      <c r="HGJ4" s="10"/>
      <c r="HGX4" s="10"/>
      <c r="HHL4" s="10"/>
      <c r="HHZ4" s="10"/>
      <c r="HIN4" s="10"/>
      <c r="HJB4" s="10"/>
      <c r="HJP4" s="10"/>
      <c r="HKD4" s="10"/>
      <c r="HKR4" s="10"/>
      <c r="HLF4" s="10"/>
      <c r="HLT4" s="10"/>
      <c r="HMH4" s="10"/>
      <c r="HMV4" s="10"/>
      <c r="HNJ4" s="10"/>
      <c r="HNX4" s="10"/>
      <c r="HOL4" s="10"/>
      <c r="HOZ4" s="10"/>
      <c r="HPN4" s="10"/>
      <c r="HQB4" s="10"/>
      <c r="HQP4" s="10"/>
      <c r="HRD4" s="10"/>
      <c r="HRR4" s="10"/>
      <c r="HSF4" s="10"/>
      <c r="HST4" s="10"/>
      <c r="HTH4" s="10"/>
      <c r="HTV4" s="10"/>
      <c r="HUJ4" s="10"/>
      <c r="HUX4" s="10"/>
      <c r="HVL4" s="10"/>
      <c r="HVZ4" s="10"/>
      <c r="HWN4" s="10"/>
      <c r="HXB4" s="10"/>
      <c r="HXP4" s="10"/>
      <c r="HYD4" s="10"/>
      <c r="HYR4" s="10"/>
      <c r="HZF4" s="10"/>
      <c r="HZT4" s="10"/>
      <c r="IAH4" s="10"/>
      <c r="IAV4" s="10"/>
      <c r="IBJ4" s="10"/>
      <c r="IBX4" s="10"/>
      <c r="ICL4" s="10"/>
      <c r="ICZ4" s="10"/>
      <c r="IDN4" s="10"/>
      <c r="IEB4" s="10"/>
      <c r="IEP4" s="10"/>
      <c r="IFD4" s="10"/>
      <c r="IFR4" s="10"/>
      <c r="IGF4" s="10"/>
      <c r="IGT4" s="10"/>
      <c r="IHH4" s="10"/>
      <c r="IHV4" s="10"/>
      <c r="IIJ4" s="10"/>
      <c r="IIX4" s="10"/>
      <c r="IJL4" s="10"/>
      <c r="IJZ4" s="10"/>
      <c r="IKN4" s="10"/>
      <c r="ILB4" s="10"/>
      <c r="ILP4" s="10"/>
      <c r="IMD4" s="10"/>
      <c r="IMR4" s="10"/>
      <c r="INF4" s="10"/>
      <c r="INT4" s="10"/>
      <c r="IOH4" s="10"/>
      <c r="IOV4" s="10"/>
      <c r="IPJ4" s="10"/>
      <c r="IPX4" s="10"/>
      <c r="IQL4" s="10"/>
      <c r="IQZ4" s="10"/>
      <c r="IRN4" s="10"/>
      <c r="ISB4" s="10"/>
      <c r="ISP4" s="10"/>
      <c r="ITD4" s="10"/>
      <c r="ITR4" s="10"/>
      <c r="IUF4" s="10"/>
      <c r="IUT4" s="10"/>
      <c r="IVH4" s="10"/>
      <c r="IVV4" s="10"/>
      <c r="IWJ4" s="10"/>
      <c r="IWX4" s="10"/>
      <c r="IXL4" s="10"/>
      <c r="IXZ4" s="10"/>
      <c r="IYN4" s="10"/>
      <c r="IZB4" s="10"/>
      <c r="IZP4" s="10"/>
      <c r="JAD4" s="10"/>
      <c r="JAR4" s="10"/>
      <c r="JBF4" s="10"/>
      <c r="JBT4" s="10"/>
      <c r="JCH4" s="10"/>
      <c r="JCV4" s="10"/>
      <c r="JDJ4" s="10"/>
      <c r="JDX4" s="10"/>
      <c r="JEL4" s="10"/>
      <c r="JEZ4" s="10"/>
      <c r="JFN4" s="10"/>
      <c r="JGB4" s="10"/>
      <c r="JGP4" s="10"/>
      <c r="JHD4" s="10"/>
      <c r="JHR4" s="10"/>
      <c r="JIF4" s="10"/>
      <c r="JIT4" s="10"/>
      <c r="JJH4" s="10"/>
      <c r="JJV4" s="10"/>
      <c r="JKJ4" s="10"/>
      <c r="JKX4" s="10"/>
      <c r="JLL4" s="10"/>
      <c r="JLZ4" s="10"/>
      <c r="JMN4" s="10"/>
      <c r="JNB4" s="10"/>
      <c r="JNP4" s="10"/>
      <c r="JOD4" s="10"/>
      <c r="JOR4" s="10"/>
      <c r="JPF4" s="10"/>
      <c r="JPT4" s="10"/>
      <c r="JQH4" s="10"/>
      <c r="JQV4" s="10"/>
      <c r="JRJ4" s="10"/>
      <c r="JRX4" s="10"/>
      <c r="JSL4" s="10"/>
      <c r="JSZ4" s="10"/>
      <c r="JTN4" s="10"/>
      <c r="JUB4" s="10"/>
      <c r="JUP4" s="10"/>
      <c r="JVD4" s="10"/>
      <c r="JVR4" s="10"/>
      <c r="JWF4" s="10"/>
      <c r="JWT4" s="10"/>
      <c r="JXH4" s="10"/>
      <c r="JXV4" s="10"/>
      <c r="JYJ4" s="10"/>
      <c r="JYX4" s="10"/>
      <c r="JZL4" s="10"/>
      <c r="JZZ4" s="10"/>
      <c r="KAN4" s="10"/>
      <c r="KBB4" s="10"/>
      <c r="KBP4" s="10"/>
      <c r="KCD4" s="10"/>
      <c r="KCR4" s="10"/>
      <c r="KDF4" s="10"/>
      <c r="KDT4" s="10"/>
      <c r="KEH4" s="10"/>
      <c r="KEV4" s="10"/>
      <c r="KFJ4" s="10"/>
      <c r="KFX4" s="10"/>
      <c r="KGL4" s="10"/>
      <c r="KGZ4" s="10"/>
      <c r="KHN4" s="10"/>
      <c r="KIB4" s="10"/>
      <c r="KIP4" s="10"/>
      <c r="KJD4" s="10"/>
      <c r="KJR4" s="10"/>
      <c r="KKF4" s="10"/>
      <c r="KKT4" s="10"/>
      <c r="KLH4" s="10"/>
      <c r="KLV4" s="10"/>
      <c r="KMJ4" s="10"/>
      <c r="KMX4" s="10"/>
      <c r="KNL4" s="10"/>
      <c r="KNZ4" s="10"/>
      <c r="KON4" s="10"/>
      <c r="KPB4" s="10"/>
      <c r="KPP4" s="10"/>
      <c r="KQD4" s="10"/>
      <c r="KQR4" s="10"/>
      <c r="KRF4" s="10"/>
      <c r="KRT4" s="10"/>
      <c r="KSH4" s="10"/>
      <c r="KSV4" s="10"/>
      <c r="KTJ4" s="10"/>
      <c r="KTX4" s="10"/>
      <c r="KUL4" s="10"/>
      <c r="KUZ4" s="10"/>
      <c r="KVN4" s="10"/>
      <c r="KWB4" s="10"/>
      <c r="KWP4" s="10"/>
      <c r="KXD4" s="10"/>
      <c r="KXR4" s="10"/>
      <c r="KYF4" s="10"/>
      <c r="KYT4" s="10"/>
      <c r="KZH4" s="10"/>
      <c r="KZV4" s="10"/>
      <c r="LAJ4" s="10"/>
      <c r="LAX4" s="10"/>
      <c r="LBL4" s="10"/>
      <c r="LBZ4" s="10"/>
      <c r="LCN4" s="10"/>
      <c r="LDB4" s="10"/>
      <c r="LDP4" s="10"/>
      <c r="LED4" s="10"/>
      <c r="LER4" s="10"/>
      <c r="LFF4" s="10"/>
      <c r="LFT4" s="10"/>
      <c r="LGH4" s="10"/>
      <c r="LGV4" s="10"/>
      <c r="LHJ4" s="10"/>
      <c r="LHX4" s="10"/>
      <c r="LIL4" s="10"/>
      <c r="LIZ4" s="10"/>
      <c r="LJN4" s="10"/>
      <c r="LKB4" s="10"/>
      <c r="LKP4" s="10"/>
      <c r="LLD4" s="10"/>
      <c r="LLR4" s="10"/>
      <c r="LMF4" s="10"/>
      <c r="LMT4" s="10"/>
      <c r="LNH4" s="10"/>
      <c r="LNV4" s="10"/>
      <c r="LOJ4" s="10"/>
      <c r="LOX4" s="10"/>
      <c r="LPL4" s="10"/>
      <c r="LPZ4" s="10"/>
      <c r="LQN4" s="10"/>
      <c r="LRB4" s="10"/>
      <c r="LRP4" s="10"/>
      <c r="LSD4" s="10"/>
      <c r="LSR4" s="10"/>
      <c r="LTF4" s="10"/>
      <c r="LTT4" s="10"/>
      <c r="LUH4" s="10"/>
      <c r="LUV4" s="10"/>
      <c r="LVJ4" s="10"/>
      <c r="LVX4" s="10"/>
      <c r="LWL4" s="10"/>
      <c r="LWZ4" s="10"/>
      <c r="LXN4" s="10"/>
      <c r="LYB4" s="10"/>
      <c r="LYP4" s="10"/>
      <c r="LZD4" s="10"/>
      <c r="LZR4" s="10"/>
      <c r="MAF4" s="10"/>
      <c r="MAT4" s="10"/>
      <c r="MBH4" s="10"/>
      <c r="MBV4" s="10"/>
      <c r="MCJ4" s="10"/>
      <c r="MCX4" s="10"/>
      <c r="MDL4" s="10"/>
      <c r="MDZ4" s="10"/>
      <c r="MEN4" s="10"/>
      <c r="MFB4" s="10"/>
      <c r="MFP4" s="10"/>
      <c r="MGD4" s="10"/>
      <c r="MGR4" s="10"/>
      <c r="MHF4" s="10"/>
      <c r="MHT4" s="10"/>
      <c r="MIH4" s="10"/>
      <c r="MIV4" s="10"/>
      <c r="MJJ4" s="10"/>
      <c r="MJX4" s="10"/>
      <c r="MKL4" s="10"/>
      <c r="MKZ4" s="10"/>
      <c r="MLN4" s="10"/>
      <c r="MMB4" s="10"/>
      <c r="MMP4" s="10"/>
      <c r="MND4" s="10"/>
      <c r="MNR4" s="10"/>
      <c r="MOF4" s="10"/>
      <c r="MOT4" s="10"/>
      <c r="MPH4" s="10"/>
      <c r="MPV4" s="10"/>
      <c r="MQJ4" s="10"/>
      <c r="MQX4" s="10"/>
      <c r="MRL4" s="10"/>
      <c r="MRZ4" s="10"/>
      <c r="MSN4" s="10"/>
      <c r="MTB4" s="10"/>
      <c r="MTP4" s="10"/>
      <c r="MUD4" s="10"/>
      <c r="MUR4" s="10"/>
      <c r="MVF4" s="10"/>
      <c r="MVT4" s="10"/>
      <c r="MWH4" s="10"/>
      <c r="MWV4" s="10"/>
      <c r="MXJ4" s="10"/>
      <c r="MXX4" s="10"/>
      <c r="MYL4" s="10"/>
      <c r="MYZ4" s="10"/>
      <c r="MZN4" s="10"/>
      <c r="NAB4" s="10"/>
      <c r="NAP4" s="10"/>
      <c r="NBD4" s="10"/>
      <c r="NBR4" s="10"/>
      <c r="NCF4" s="10"/>
      <c r="NCT4" s="10"/>
      <c r="NDH4" s="10"/>
      <c r="NDV4" s="10"/>
      <c r="NEJ4" s="10"/>
      <c r="NEX4" s="10"/>
      <c r="NFL4" s="10"/>
      <c r="NFZ4" s="10"/>
      <c r="NGN4" s="10"/>
      <c r="NHB4" s="10"/>
      <c r="NHP4" s="10"/>
      <c r="NID4" s="10"/>
      <c r="NIR4" s="10"/>
      <c r="NJF4" s="10"/>
      <c r="NJT4" s="10"/>
      <c r="NKH4" s="10"/>
      <c r="NKV4" s="10"/>
      <c r="NLJ4" s="10"/>
      <c r="NLX4" s="10"/>
      <c r="NML4" s="10"/>
      <c r="NMZ4" s="10"/>
      <c r="NNN4" s="10"/>
      <c r="NOB4" s="10"/>
      <c r="NOP4" s="10"/>
      <c r="NPD4" s="10"/>
      <c r="NPR4" s="10"/>
      <c r="NQF4" s="10"/>
      <c r="NQT4" s="10"/>
      <c r="NRH4" s="10"/>
      <c r="NRV4" s="10"/>
      <c r="NSJ4" s="10"/>
      <c r="NSX4" s="10"/>
      <c r="NTL4" s="10"/>
      <c r="NTZ4" s="10"/>
      <c r="NUN4" s="10"/>
      <c r="NVB4" s="10"/>
      <c r="NVP4" s="10"/>
      <c r="NWD4" s="10"/>
      <c r="NWR4" s="10"/>
      <c r="NXF4" s="10"/>
      <c r="NXT4" s="10"/>
      <c r="NYH4" s="10"/>
      <c r="NYV4" s="10"/>
      <c r="NZJ4" s="10"/>
      <c r="NZX4" s="10"/>
      <c r="OAL4" s="10"/>
      <c r="OAZ4" s="10"/>
      <c r="OBN4" s="10"/>
      <c r="OCB4" s="10"/>
      <c r="OCP4" s="10"/>
      <c r="ODD4" s="10"/>
      <c r="ODR4" s="10"/>
      <c r="OEF4" s="10"/>
      <c r="OET4" s="10"/>
      <c r="OFH4" s="10"/>
      <c r="OFV4" s="10"/>
      <c r="OGJ4" s="10"/>
      <c r="OGX4" s="10"/>
      <c r="OHL4" s="10"/>
      <c r="OHZ4" s="10"/>
      <c r="OIN4" s="10"/>
      <c r="OJB4" s="10"/>
      <c r="OJP4" s="10"/>
      <c r="OKD4" s="10"/>
      <c r="OKR4" s="10"/>
      <c r="OLF4" s="10"/>
      <c r="OLT4" s="10"/>
      <c r="OMH4" s="10"/>
      <c r="OMV4" s="10"/>
      <c r="ONJ4" s="10"/>
      <c r="ONX4" s="10"/>
      <c r="OOL4" s="10"/>
      <c r="OOZ4" s="10"/>
      <c r="OPN4" s="10"/>
      <c r="OQB4" s="10"/>
      <c r="OQP4" s="10"/>
      <c r="ORD4" s="10"/>
      <c r="ORR4" s="10"/>
      <c r="OSF4" s="10"/>
      <c r="OST4" s="10"/>
      <c r="OTH4" s="10"/>
      <c r="OTV4" s="10"/>
      <c r="OUJ4" s="10"/>
      <c r="OUX4" s="10"/>
      <c r="OVL4" s="10"/>
      <c r="OVZ4" s="10"/>
      <c r="OWN4" s="10"/>
      <c r="OXB4" s="10"/>
      <c r="OXP4" s="10"/>
      <c r="OYD4" s="10"/>
      <c r="OYR4" s="10"/>
      <c r="OZF4" s="10"/>
      <c r="OZT4" s="10"/>
      <c r="PAH4" s="10"/>
      <c r="PAV4" s="10"/>
      <c r="PBJ4" s="10"/>
      <c r="PBX4" s="10"/>
      <c r="PCL4" s="10"/>
      <c r="PCZ4" s="10"/>
      <c r="PDN4" s="10"/>
      <c r="PEB4" s="10"/>
      <c r="PEP4" s="10"/>
      <c r="PFD4" s="10"/>
      <c r="PFR4" s="10"/>
      <c r="PGF4" s="10"/>
      <c r="PGT4" s="10"/>
      <c r="PHH4" s="10"/>
      <c r="PHV4" s="10"/>
      <c r="PIJ4" s="10"/>
      <c r="PIX4" s="10"/>
      <c r="PJL4" s="10"/>
      <c r="PJZ4" s="10"/>
      <c r="PKN4" s="10"/>
      <c r="PLB4" s="10"/>
      <c r="PLP4" s="10"/>
      <c r="PMD4" s="10"/>
      <c r="PMR4" s="10"/>
      <c r="PNF4" s="10"/>
      <c r="PNT4" s="10"/>
      <c r="POH4" s="10"/>
      <c r="POV4" s="10"/>
      <c r="PPJ4" s="10"/>
      <c r="PPX4" s="10"/>
      <c r="PQL4" s="10"/>
      <c r="PQZ4" s="10"/>
      <c r="PRN4" s="10"/>
      <c r="PSB4" s="10"/>
      <c r="PSP4" s="10"/>
      <c r="PTD4" s="10"/>
      <c r="PTR4" s="10"/>
      <c r="PUF4" s="10"/>
      <c r="PUT4" s="10"/>
      <c r="PVH4" s="10"/>
      <c r="PVV4" s="10"/>
      <c r="PWJ4" s="10"/>
      <c r="PWX4" s="10"/>
      <c r="PXL4" s="10"/>
      <c r="PXZ4" s="10"/>
      <c r="PYN4" s="10"/>
      <c r="PZB4" s="10"/>
      <c r="PZP4" s="10"/>
      <c r="QAD4" s="10"/>
      <c r="QAR4" s="10"/>
      <c r="QBF4" s="10"/>
      <c r="QBT4" s="10"/>
      <c r="QCH4" s="10"/>
      <c r="QCV4" s="10"/>
      <c r="QDJ4" s="10"/>
      <c r="QDX4" s="10"/>
      <c r="QEL4" s="10"/>
      <c r="QEZ4" s="10"/>
      <c r="QFN4" s="10"/>
      <c r="QGB4" s="10"/>
      <c r="QGP4" s="10"/>
      <c r="QHD4" s="10"/>
      <c r="QHR4" s="10"/>
      <c r="QIF4" s="10"/>
      <c r="QIT4" s="10"/>
      <c r="QJH4" s="10"/>
      <c r="QJV4" s="10"/>
      <c r="QKJ4" s="10"/>
      <c r="QKX4" s="10"/>
      <c r="QLL4" s="10"/>
      <c r="QLZ4" s="10"/>
      <c r="QMN4" s="10"/>
      <c r="QNB4" s="10"/>
      <c r="QNP4" s="10"/>
      <c r="QOD4" s="10"/>
      <c r="QOR4" s="10"/>
      <c r="QPF4" s="10"/>
      <c r="QPT4" s="10"/>
      <c r="QQH4" s="10"/>
      <c r="QQV4" s="10"/>
      <c r="QRJ4" s="10"/>
      <c r="QRX4" s="10"/>
      <c r="QSL4" s="10"/>
      <c r="QSZ4" s="10"/>
      <c r="QTN4" s="10"/>
      <c r="QUB4" s="10"/>
      <c r="QUP4" s="10"/>
      <c r="QVD4" s="10"/>
      <c r="QVR4" s="10"/>
      <c r="QWF4" s="10"/>
      <c r="QWT4" s="10"/>
      <c r="QXH4" s="10"/>
      <c r="QXV4" s="10"/>
      <c r="QYJ4" s="10"/>
      <c r="QYX4" s="10"/>
      <c r="QZL4" s="10"/>
      <c r="QZZ4" s="10"/>
      <c r="RAN4" s="10"/>
      <c r="RBB4" s="10"/>
      <c r="RBP4" s="10"/>
      <c r="RCD4" s="10"/>
      <c r="RCR4" s="10"/>
      <c r="RDF4" s="10"/>
      <c r="RDT4" s="10"/>
      <c r="REH4" s="10"/>
      <c r="REV4" s="10"/>
      <c r="RFJ4" s="10"/>
      <c r="RFX4" s="10"/>
      <c r="RGL4" s="10"/>
      <c r="RGZ4" s="10"/>
      <c r="RHN4" s="10"/>
      <c r="RIB4" s="10"/>
      <c r="RIP4" s="10"/>
      <c r="RJD4" s="10"/>
      <c r="RJR4" s="10"/>
      <c r="RKF4" s="10"/>
      <c r="RKT4" s="10"/>
      <c r="RLH4" s="10"/>
      <c r="RLV4" s="10"/>
      <c r="RMJ4" s="10"/>
      <c r="RMX4" s="10"/>
      <c r="RNL4" s="10"/>
      <c r="RNZ4" s="10"/>
      <c r="RON4" s="10"/>
      <c r="RPB4" s="10"/>
      <c r="RPP4" s="10"/>
      <c r="RQD4" s="10"/>
      <c r="RQR4" s="10"/>
      <c r="RRF4" s="10"/>
      <c r="RRT4" s="10"/>
      <c r="RSH4" s="10"/>
      <c r="RSV4" s="10"/>
      <c r="RTJ4" s="10"/>
      <c r="RTX4" s="10"/>
      <c r="RUL4" s="10"/>
      <c r="RUZ4" s="10"/>
      <c r="RVN4" s="10"/>
      <c r="RWB4" s="10"/>
      <c r="RWP4" s="10"/>
      <c r="RXD4" s="10"/>
      <c r="RXR4" s="10"/>
      <c r="RYF4" s="10"/>
      <c r="RYT4" s="10"/>
      <c r="RZH4" s="10"/>
      <c r="RZV4" s="10"/>
      <c r="SAJ4" s="10"/>
      <c r="SAX4" s="10"/>
      <c r="SBL4" s="10"/>
      <c r="SBZ4" s="10"/>
      <c r="SCN4" s="10"/>
      <c r="SDB4" s="10"/>
      <c r="SDP4" s="10"/>
      <c r="SED4" s="10"/>
      <c r="SER4" s="10"/>
      <c r="SFF4" s="10"/>
      <c r="SFT4" s="10"/>
      <c r="SGH4" s="10"/>
      <c r="SGV4" s="10"/>
      <c r="SHJ4" s="10"/>
      <c r="SHX4" s="10"/>
      <c r="SIL4" s="10"/>
      <c r="SIZ4" s="10"/>
      <c r="SJN4" s="10"/>
      <c r="SKB4" s="10"/>
      <c r="SKP4" s="10"/>
      <c r="SLD4" s="10"/>
      <c r="SLR4" s="10"/>
      <c r="SMF4" s="10"/>
      <c r="SMT4" s="10"/>
      <c r="SNH4" s="10"/>
      <c r="SNV4" s="10"/>
      <c r="SOJ4" s="10"/>
      <c r="SOX4" s="10"/>
      <c r="SPL4" s="10"/>
      <c r="SPZ4" s="10"/>
      <c r="SQN4" s="10"/>
      <c r="SRB4" s="10"/>
      <c r="SRP4" s="10"/>
      <c r="SSD4" s="10"/>
      <c r="SSR4" s="10"/>
      <c r="STF4" s="10"/>
      <c r="STT4" s="10"/>
      <c r="SUH4" s="10"/>
      <c r="SUV4" s="10"/>
      <c r="SVJ4" s="10"/>
      <c r="SVX4" s="10"/>
      <c r="SWL4" s="10"/>
      <c r="SWZ4" s="10"/>
      <c r="SXN4" s="10"/>
      <c r="SYB4" s="10"/>
      <c r="SYP4" s="10"/>
      <c r="SZD4" s="10"/>
      <c r="SZR4" s="10"/>
      <c r="TAF4" s="10"/>
      <c r="TAT4" s="10"/>
      <c r="TBH4" s="10"/>
      <c r="TBV4" s="10"/>
      <c r="TCJ4" s="10"/>
      <c r="TCX4" s="10"/>
      <c r="TDL4" s="10"/>
      <c r="TDZ4" s="10"/>
      <c r="TEN4" s="10"/>
      <c r="TFB4" s="10"/>
      <c r="TFP4" s="10"/>
      <c r="TGD4" s="10"/>
      <c r="TGR4" s="10"/>
      <c r="THF4" s="10"/>
      <c r="THT4" s="10"/>
      <c r="TIH4" s="10"/>
      <c r="TIV4" s="10"/>
      <c r="TJJ4" s="10"/>
      <c r="TJX4" s="10"/>
      <c r="TKL4" s="10"/>
      <c r="TKZ4" s="10"/>
      <c r="TLN4" s="10"/>
      <c r="TMB4" s="10"/>
      <c r="TMP4" s="10"/>
      <c r="TND4" s="10"/>
      <c r="TNR4" s="10"/>
      <c r="TOF4" s="10"/>
      <c r="TOT4" s="10"/>
      <c r="TPH4" s="10"/>
      <c r="TPV4" s="10"/>
      <c r="TQJ4" s="10"/>
      <c r="TQX4" s="10"/>
      <c r="TRL4" s="10"/>
      <c r="TRZ4" s="10"/>
      <c r="TSN4" s="10"/>
      <c r="TTB4" s="10"/>
      <c r="TTP4" s="10"/>
      <c r="TUD4" s="10"/>
      <c r="TUR4" s="10"/>
      <c r="TVF4" s="10"/>
      <c r="TVT4" s="10"/>
      <c r="TWH4" s="10"/>
      <c r="TWV4" s="10"/>
      <c r="TXJ4" s="10"/>
      <c r="TXX4" s="10"/>
      <c r="TYL4" s="10"/>
      <c r="TYZ4" s="10"/>
      <c r="TZN4" s="10"/>
      <c r="UAB4" s="10"/>
      <c r="UAP4" s="10"/>
      <c r="UBD4" s="10"/>
      <c r="UBR4" s="10"/>
      <c r="UCF4" s="10"/>
      <c r="UCT4" s="10"/>
      <c r="UDH4" s="10"/>
      <c r="UDV4" s="10"/>
      <c r="UEJ4" s="10"/>
      <c r="UEX4" s="10"/>
      <c r="UFL4" s="10"/>
      <c r="UFZ4" s="10"/>
      <c r="UGN4" s="10"/>
      <c r="UHB4" s="10"/>
      <c r="UHP4" s="10"/>
      <c r="UID4" s="10"/>
      <c r="UIR4" s="10"/>
      <c r="UJF4" s="10"/>
      <c r="UJT4" s="10"/>
      <c r="UKH4" s="10"/>
      <c r="UKV4" s="10"/>
      <c r="ULJ4" s="10"/>
      <c r="ULX4" s="10"/>
      <c r="UML4" s="10"/>
      <c r="UMZ4" s="10"/>
      <c r="UNN4" s="10"/>
      <c r="UOB4" s="10"/>
      <c r="UOP4" s="10"/>
      <c r="UPD4" s="10"/>
      <c r="UPR4" s="10"/>
      <c r="UQF4" s="10"/>
      <c r="UQT4" s="10"/>
      <c r="URH4" s="10"/>
      <c r="URV4" s="10"/>
      <c r="USJ4" s="10"/>
      <c r="USX4" s="10"/>
      <c r="UTL4" s="10"/>
      <c r="UTZ4" s="10"/>
      <c r="UUN4" s="10"/>
      <c r="UVB4" s="10"/>
      <c r="UVP4" s="10"/>
      <c r="UWD4" s="10"/>
      <c r="UWR4" s="10"/>
      <c r="UXF4" s="10"/>
      <c r="UXT4" s="10"/>
      <c r="UYH4" s="10"/>
      <c r="UYV4" s="10"/>
      <c r="UZJ4" s="10"/>
      <c r="UZX4" s="10"/>
      <c r="VAL4" s="10"/>
      <c r="VAZ4" s="10"/>
      <c r="VBN4" s="10"/>
      <c r="VCB4" s="10"/>
      <c r="VCP4" s="10"/>
      <c r="VDD4" s="10"/>
      <c r="VDR4" s="10"/>
      <c r="VEF4" s="10"/>
      <c r="VET4" s="10"/>
      <c r="VFH4" s="10"/>
      <c r="VFV4" s="10"/>
      <c r="VGJ4" s="10"/>
      <c r="VGX4" s="10"/>
      <c r="VHL4" s="10"/>
      <c r="VHZ4" s="10"/>
      <c r="VIN4" s="10"/>
      <c r="VJB4" s="10"/>
      <c r="VJP4" s="10"/>
      <c r="VKD4" s="10"/>
      <c r="VKR4" s="10"/>
      <c r="VLF4" s="10"/>
      <c r="VLT4" s="10"/>
      <c r="VMH4" s="10"/>
      <c r="VMV4" s="10"/>
      <c r="VNJ4" s="10"/>
      <c r="VNX4" s="10"/>
      <c r="VOL4" s="10"/>
      <c r="VOZ4" s="10"/>
      <c r="VPN4" s="10"/>
      <c r="VQB4" s="10"/>
      <c r="VQP4" s="10"/>
      <c r="VRD4" s="10"/>
      <c r="VRR4" s="10"/>
      <c r="VSF4" s="10"/>
      <c r="VST4" s="10"/>
      <c r="VTH4" s="10"/>
      <c r="VTV4" s="10"/>
      <c r="VUJ4" s="10"/>
      <c r="VUX4" s="10"/>
      <c r="VVL4" s="10"/>
      <c r="VVZ4" s="10"/>
      <c r="VWN4" s="10"/>
      <c r="VXB4" s="10"/>
      <c r="VXP4" s="10"/>
      <c r="VYD4" s="10"/>
      <c r="VYR4" s="10"/>
      <c r="VZF4" s="10"/>
      <c r="VZT4" s="10"/>
      <c r="WAH4" s="10"/>
      <c r="WAV4" s="10"/>
      <c r="WBJ4" s="10"/>
      <c r="WBX4" s="10"/>
      <c r="WCL4" s="10"/>
      <c r="WCZ4" s="10"/>
      <c r="WDN4" s="10"/>
      <c r="WEB4" s="10"/>
      <c r="WEP4" s="10"/>
      <c r="WFD4" s="10"/>
      <c r="WFR4" s="10"/>
      <c r="WGF4" s="10"/>
      <c r="WGT4" s="10"/>
      <c r="WHH4" s="10"/>
      <c r="WHV4" s="10"/>
      <c r="WIJ4" s="10"/>
      <c r="WIX4" s="10"/>
      <c r="WJL4" s="10"/>
      <c r="WJZ4" s="10"/>
      <c r="WKN4" s="10"/>
      <c r="WLB4" s="10"/>
      <c r="WLP4" s="10"/>
      <c r="WMD4" s="10"/>
      <c r="WMR4" s="10"/>
      <c r="WNF4" s="10"/>
      <c r="WNT4" s="10"/>
      <c r="WOH4" s="10"/>
      <c r="WOV4" s="10"/>
      <c r="WPJ4" s="10"/>
      <c r="WPX4" s="10"/>
      <c r="WQL4" s="10"/>
      <c r="WQZ4" s="10"/>
      <c r="WRN4" s="10"/>
      <c r="WSB4" s="10"/>
      <c r="WSP4" s="10"/>
      <c r="WTD4" s="10"/>
      <c r="WTR4" s="10"/>
      <c r="WUF4" s="10"/>
      <c r="WUT4" s="10"/>
      <c r="WVH4" s="10"/>
      <c r="WVV4" s="10"/>
      <c r="WWJ4" s="10"/>
      <c r="WWX4" s="10"/>
      <c r="WXL4" s="10"/>
      <c r="WXZ4" s="10"/>
      <c r="WYN4" s="10"/>
      <c r="WZB4" s="10"/>
      <c r="WZP4" s="10"/>
      <c r="XAD4" s="10"/>
      <c r="XAR4" s="10"/>
      <c r="XBF4" s="10"/>
      <c r="XBT4" s="10"/>
      <c r="XCH4" s="10"/>
      <c r="XCV4" s="10"/>
      <c r="XDJ4" s="10"/>
      <c r="XDX4" s="10"/>
      <c r="XEL4" s="10"/>
      <c r="XEZ4" s="10"/>
    </row>
    <row r="5" spans="1:1022 1036:2044 2058:3066 3080:4088 4102:5110 5124:6132 6146:7168 7182:8190 8204:9212 9226:10234 10248:11256 11270:12278 12292:13300 13314:14336 14350:15358 15372:16380" s="65" customFormat="1" ht="9" customHeight="1" thickBot="1" x14ac:dyDescent="0.35">
      <c r="A5" s="66"/>
      <c r="H5" s="90"/>
      <c r="I5" s="90"/>
      <c r="J5" s="90"/>
      <c r="K5" s="90"/>
      <c r="L5" s="90"/>
      <c r="M5" s="90"/>
      <c r="N5" s="66"/>
      <c r="AB5" s="66"/>
      <c r="AP5" s="66"/>
      <c r="BD5" s="66"/>
      <c r="BR5" s="66"/>
      <c r="CF5" s="66"/>
      <c r="CT5" s="66"/>
      <c r="DH5" s="66"/>
      <c r="DV5" s="66"/>
      <c r="EJ5" s="66"/>
      <c r="EX5" s="66"/>
      <c r="FL5" s="66"/>
      <c r="FZ5" s="66"/>
      <c r="GN5" s="66"/>
      <c r="HB5" s="66"/>
      <c r="HP5" s="66"/>
      <c r="ID5" s="66"/>
      <c r="IR5" s="66"/>
      <c r="JF5" s="66"/>
      <c r="JT5" s="66"/>
      <c r="KH5" s="66"/>
      <c r="KV5" s="66"/>
      <c r="LJ5" s="66"/>
      <c r="LX5" s="66"/>
      <c r="ML5" s="66"/>
      <c r="MZ5" s="66"/>
      <c r="NN5" s="66"/>
      <c r="OB5" s="66"/>
      <c r="OP5" s="66"/>
      <c r="PD5" s="66"/>
      <c r="PR5" s="66"/>
      <c r="QF5" s="66"/>
      <c r="QT5" s="66"/>
      <c r="RH5" s="66"/>
      <c r="RV5" s="66"/>
      <c r="SJ5" s="66"/>
      <c r="SX5" s="66"/>
      <c r="TL5" s="66"/>
      <c r="TZ5" s="66"/>
      <c r="UN5" s="66"/>
      <c r="VB5" s="66"/>
      <c r="VP5" s="66"/>
      <c r="WD5" s="66"/>
      <c r="WR5" s="66"/>
      <c r="XF5" s="66"/>
      <c r="XT5" s="66"/>
      <c r="YH5" s="66"/>
      <c r="YV5" s="66"/>
      <c r="ZJ5" s="66"/>
      <c r="ZX5" s="66"/>
      <c r="AAL5" s="66"/>
      <c r="AAZ5" s="66"/>
      <c r="ABN5" s="66"/>
      <c r="ACB5" s="66"/>
      <c r="ACP5" s="66"/>
      <c r="ADD5" s="66"/>
      <c r="ADR5" s="66"/>
      <c r="AEF5" s="66"/>
      <c r="AET5" s="66"/>
      <c r="AFH5" s="66"/>
      <c r="AFV5" s="66"/>
      <c r="AGJ5" s="66"/>
      <c r="AGX5" s="66"/>
      <c r="AHL5" s="66"/>
      <c r="AHZ5" s="66"/>
      <c r="AIN5" s="66"/>
      <c r="AJB5" s="66"/>
      <c r="AJP5" s="66"/>
      <c r="AKD5" s="66"/>
      <c r="AKR5" s="66"/>
      <c r="ALF5" s="66"/>
      <c r="ALT5" s="66"/>
      <c r="AMH5" s="66"/>
      <c r="AMV5" s="66"/>
      <c r="ANJ5" s="66"/>
      <c r="ANX5" s="66"/>
      <c r="AOL5" s="66"/>
      <c r="AOZ5" s="66"/>
      <c r="APN5" s="66"/>
      <c r="AQB5" s="66"/>
      <c r="AQP5" s="66"/>
      <c r="ARD5" s="66"/>
      <c r="ARR5" s="66"/>
      <c r="ASF5" s="66"/>
      <c r="AST5" s="66"/>
      <c r="ATH5" s="66"/>
      <c r="ATV5" s="66"/>
      <c r="AUJ5" s="66"/>
      <c r="AUX5" s="66"/>
      <c r="AVL5" s="66"/>
      <c r="AVZ5" s="66"/>
      <c r="AWN5" s="66"/>
      <c r="AXB5" s="66"/>
      <c r="AXP5" s="66"/>
      <c r="AYD5" s="66"/>
      <c r="AYR5" s="66"/>
      <c r="AZF5" s="66"/>
      <c r="AZT5" s="66"/>
      <c r="BAH5" s="66"/>
      <c r="BAV5" s="66"/>
      <c r="BBJ5" s="66"/>
      <c r="BBX5" s="66"/>
      <c r="BCL5" s="66"/>
      <c r="BCZ5" s="66"/>
      <c r="BDN5" s="66"/>
      <c r="BEB5" s="66"/>
      <c r="BEP5" s="66"/>
      <c r="BFD5" s="66"/>
      <c r="BFR5" s="66"/>
      <c r="BGF5" s="66"/>
      <c r="BGT5" s="66"/>
      <c r="BHH5" s="66"/>
      <c r="BHV5" s="66"/>
      <c r="BIJ5" s="66"/>
      <c r="BIX5" s="66"/>
      <c r="BJL5" s="66"/>
      <c r="BJZ5" s="66"/>
      <c r="BKN5" s="66"/>
      <c r="BLB5" s="66"/>
      <c r="BLP5" s="66"/>
      <c r="BMD5" s="66"/>
      <c r="BMR5" s="66"/>
      <c r="BNF5" s="66"/>
      <c r="BNT5" s="66"/>
      <c r="BOH5" s="66"/>
      <c r="BOV5" s="66"/>
      <c r="BPJ5" s="66"/>
      <c r="BPX5" s="66"/>
      <c r="BQL5" s="66"/>
      <c r="BQZ5" s="66"/>
      <c r="BRN5" s="66"/>
      <c r="BSB5" s="66"/>
      <c r="BSP5" s="66"/>
      <c r="BTD5" s="66"/>
      <c r="BTR5" s="66"/>
      <c r="BUF5" s="66"/>
      <c r="BUT5" s="66"/>
      <c r="BVH5" s="66"/>
      <c r="BVV5" s="66"/>
      <c r="BWJ5" s="66"/>
      <c r="BWX5" s="66"/>
      <c r="BXL5" s="66"/>
      <c r="BXZ5" s="66"/>
      <c r="BYN5" s="66"/>
      <c r="BZB5" s="66"/>
      <c r="BZP5" s="66"/>
      <c r="CAD5" s="66"/>
      <c r="CAR5" s="66"/>
      <c r="CBF5" s="66"/>
      <c r="CBT5" s="66"/>
      <c r="CCH5" s="66"/>
      <c r="CCV5" s="66"/>
      <c r="CDJ5" s="66"/>
      <c r="CDX5" s="66"/>
      <c r="CEL5" s="66"/>
      <c r="CEZ5" s="66"/>
      <c r="CFN5" s="66"/>
      <c r="CGB5" s="66"/>
      <c r="CGP5" s="66"/>
      <c r="CHD5" s="66"/>
      <c r="CHR5" s="66"/>
      <c r="CIF5" s="66"/>
      <c r="CIT5" s="66"/>
      <c r="CJH5" s="66"/>
      <c r="CJV5" s="66"/>
      <c r="CKJ5" s="66"/>
      <c r="CKX5" s="66"/>
      <c r="CLL5" s="66"/>
      <c r="CLZ5" s="66"/>
      <c r="CMN5" s="66"/>
      <c r="CNB5" s="66"/>
      <c r="CNP5" s="66"/>
      <c r="COD5" s="66"/>
      <c r="COR5" s="66"/>
      <c r="CPF5" s="66"/>
      <c r="CPT5" s="66"/>
      <c r="CQH5" s="66"/>
      <c r="CQV5" s="66"/>
      <c r="CRJ5" s="66"/>
      <c r="CRX5" s="66"/>
      <c r="CSL5" s="66"/>
      <c r="CSZ5" s="66"/>
      <c r="CTN5" s="66"/>
      <c r="CUB5" s="66"/>
      <c r="CUP5" s="66"/>
      <c r="CVD5" s="66"/>
      <c r="CVR5" s="66"/>
      <c r="CWF5" s="66"/>
      <c r="CWT5" s="66"/>
      <c r="CXH5" s="66"/>
      <c r="CXV5" s="66"/>
      <c r="CYJ5" s="66"/>
      <c r="CYX5" s="66"/>
      <c r="CZL5" s="66"/>
      <c r="CZZ5" s="66"/>
      <c r="DAN5" s="66"/>
      <c r="DBB5" s="66"/>
      <c r="DBP5" s="66"/>
      <c r="DCD5" s="66"/>
      <c r="DCR5" s="66"/>
      <c r="DDF5" s="66"/>
      <c r="DDT5" s="66"/>
      <c r="DEH5" s="66"/>
      <c r="DEV5" s="66"/>
      <c r="DFJ5" s="66"/>
      <c r="DFX5" s="66"/>
      <c r="DGL5" s="66"/>
      <c r="DGZ5" s="66"/>
      <c r="DHN5" s="66"/>
      <c r="DIB5" s="66"/>
      <c r="DIP5" s="66"/>
      <c r="DJD5" s="66"/>
      <c r="DJR5" s="66"/>
      <c r="DKF5" s="66"/>
      <c r="DKT5" s="66"/>
      <c r="DLH5" s="66"/>
      <c r="DLV5" s="66"/>
      <c r="DMJ5" s="66"/>
      <c r="DMX5" s="66"/>
      <c r="DNL5" s="66"/>
      <c r="DNZ5" s="66"/>
      <c r="DON5" s="66"/>
      <c r="DPB5" s="66"/>
      <c r="DPP5" s="66"/>
      <c r="DQD5" s="66"/>
      <c r="DQR5" s="66"/>
      <c r="DRF5" s="66"/>
      <c r="DRT5" s="66"/>
      <c r="DSH5" s="66"/>
      <c r="DSV5" s="66"/>
      <c r="DTJ5" s="66"/>
      <c r="DTX5" s="66"/>
      <c r="DUL5" s="66"/>
      <c r="DUZ5" s="66"/>
      <c r="DVN5" s="66"/>
      <c r="DWB5" s="66"/>
      <c r="DWP5" s="66"/>
      <c r="DXD5" s="66"/>
      <c r="DXR5" s="66"/>
      <c r="DYF5" s="66"/>
      <c r="DYT5" s="66"/>
      <c r="DZH5" s="66"/>
      <c r="DZV5" s="66"/>
      <c r="EAJ5" s="66"/>
      <c r="EAX5" s="66"/>
      <c r="EBL5" s="66"/>
      <c r="EBZ5" s="66"/>
      <c r="ECN5" s="66"/>
      <c r="EDB5" s="66"/>
      <c r="EDP5" s="66"/>
      <c r="EED5" s="66"/>
      <c r="EER5" s="66"/>
      <c r="EFF5" s="66"/>
      <c r="EFT5" s="66"/>
      <c r="EGH5" s="66"/>
      <c r="EGV5" s="66"/>
      <c r="EHJ5" s="66"/>
      <c r="EHX5" s="66"/>
      <c r="EIL5" s="66"/>
      <c r="EIZ5" s="66"/>
      <c r="EJN5" s="66"/>
      <c r="EKB5" s="66"/>
      <c r="EKP5" s="66"/>
      <c r="ELD5" s="66"/>
      <c r="ELR5" s="66"/>
      <c r="EMF5" s="66"/>
      <c r="EMT5" s="66"/>
      <c r="ENH5" s="66"/>
      <c r="ENV5" s="66"/>
      <c r="EOJ5" s="66"/>
      <c r="EOX5" s="66"/>
      <c r="EPL5" s="66"/>
      <c r="EPZ5" s="66"/>
      <c r="EQN5" s="66"/>
      <c r="ERB5" s="66"/>
      <c r="ERP5" s="66"/>
      <c r="ESD5" s="66"/>
      <c r="ESR5" s="66"/>
      <c r="ETF5" s="66"/>
      <c r="ETT5" s="66"/>
      <c r="EUH5" s="66"/>
      <c r="EUV5" s="66"/>
      <c r="EVJ5" s="66"/>
      <c r="EVX5" s="66"/>
      <c r="EWL5" s="66"/>
      <c r="EWZ5" s="66"/>
      <c r="EXN5" s="66"/>
      <c r="EYB5" s="66"/>
      <c r="EYP5" s="66"/>
      <c r="EZD5" s="66"/>
      <c r="EZR5" s="66"/>
      <c r="FAF5" s="66"/>
      <c r="FAT5" s="66"/>
      <c r="FBH5" s="66"/>
      <c r="FBV5" s="66"/>
      <c r="FCJ5" s="66"/>
      <c r="FCX5" s="66"/>
      <c r="FDL5" s="66"/>
      <c r="FDZ5" s="66"/>
      <c r="FEN5" s="66"/>
      <c r="FFB5" s="66"/>
      <c r="FFP5" s="66"/>
      <c r="FGD5" s="66"/>
      <c r="FGR5" s="66"/>
      <c r="FHF5" s="66"/>
      <c r="FHT5" s="66"/>
      <c r="FIH5" s="66"/>
      <c r="FIV5" s="66"/>
      <c r="FJJ5" s="66"/>
      <c r="FJX5" s="66"/>
      <c r="FKL5" s="66"/>
      <c r="FKZ5" s="66"/>
      <c r="FLN5" s="66"/>
      <c r="FMB5" s="66"/>
      <c r="FMP5" s="66"/>
      <c r="FND5" s="66"/>
      <c r="FNR5" s="66"/>
      <c r="FOF5" s="66"/>
      <c r="FOT5" s="66"/>
      <c r="FPH5" s="66"/>
      <c r="FPV5" s="66"/>
      <c r="FQJ5" s="66"/>
      <c r="FQX5" s="66"/>
      <c r="FRL5" s="66"/>
      <c r="FRZ5" s="66"/>
      <c r="FSN5" s="66"/>
      <c r="FTB5" s="66"/>
      <c r="FTP5" s="66"/>
      <c r="FUD5" s="66"/>
      <c r="FUR5" s="66"/>
      <c r="FVF5" s="66"/>
      <c r="FVT5" s="66"/>
      <c r="FWH5" s="66"/>
      <c r="FWV5" s="66"/>
      <c r="FXJ5" s="66"/>
      <c r="FXX5" s="66"/>
      <c r="FYL5" s="66"/>
      <c r="FYZ5" s="66"/>
      <c r="FZN5" s="66"/>
      <c r="GAB5" s="66"/>
      <c r="GAP5" s="66"/>
      <c r="GBD5" s="66"/>
      <c r="GBR5" s="66"/>
      <c r="GCF5" s="66"/>
      <c r="GCT5" s="66"/>
      <c r="GDH5" s="66"/>
      <c r="GDV5" s="66"/>
      <c r="GEJ5" s="66"/>
      <c r="GEX5" s="66"/>
      <c r="GFL5" s="66"/>
      <c r="GFZ5" s="66"/>
      <c r="GGN5" s="66"/>
      <c r="GHB5" s="66"/>
      <c r="GHP5" s="66"/>
      <c r="GID5" s="66"/>
      <c r="GIR5" s="66"/>
      <c r="GJF5" s="66"/>
      <c r="GJT5" s="66"/>
      <c r="GKH5" s="66"/>
      <c r="GKV5" s="66"/>
      <c r="GLJ5" s="66"/>
      <c r="GLX5" s="66"/>
      <c r="GML5" s="66"/>
      <c r="GMZ5" s="66"/>
      <c r="GNN5" s="66"/>
      <c r="GOB5" s="66"/>
      <c r="GOP5" s="66"/>
      <c r="GPD5" s="66"/>
      <c r="GPR5" s="66"/>
      <c r="GQF5" s="66"/>
      <c r="GQT5" s="66"/>
      <c r="GRH5" s="66"/>
      <c r="GRV5" s="66"/>
      <c r="GSJ5" s="66"/>
      <c r="GSX5" s="66"/>
      <c r="GTL5" s="66"/>
      <c r="GTZ5" s="66"/>
      <c r="GUN5" s="66"/>
      <c r="GVB5" s="66"/>
      <c r="GVP5" s="66"/>
      <c r="GWD5" s="66"/>
      <c r="GWR5" s="66"/>
      <c r="GXF5" s="66"/>
      <c r="GXT5" s="66"/>
      <c r="GYH5" s="66"/>
      <c r="GYV5" s="66"/>
      <c r="GZJ5" s="66"/>
      <c r="GZX5" s="66"/>
      <c r="HAL5" s="66"/>
      <c r="HAZ5" s="66"/>
      <c r="HBN5" s="66"/>
      <c r="HCB5" s="66"/>
      <c r="HCP5" s="66"/>
      <c r="HDD5" s="66"/>
      <c r="HDR5" s="66"/>
      <c r="HEF5" s="66"/>
      <c r="HET5" s="66"/>
      <c r="HFH5" s="66"/>
      <c r="HFV5" s="66"/>
      <c r="HGJ5" s="66"/>
      <c r="HGX5" s="66"/>
      <c r="HHL5" s="66"/>
      <c r="HHZ5" s="66"/>
      <c r="HIN5" s="66"/>
      <c r="HJB5" s="66"/>
      <c r="HJP5" s="66"/>
      <c r="HKD5" s="66"/>
      <c r="HKR5" s="66"/>
      <c r="HLF5" s="66"/>
      <c r="HLT5" s="66"/>
      <c r="HMH5" s="66"/>
      <c r="HMV5" s="66"/>
      <c r="HNJ5" s="66"/>
      <c r="HNX5" s="66"/>
      <c r="HOL5" s="66"/>
      <c r="HOZ5" s="66"/>
      <c r="HPN5" s="66"/>
      <c r="HQB5" s="66"/>
      <c r="HQP5" s="66"/>
      <c r="HRD5" s="66"/>
      <c r="HRR5" s="66"/>
      <c r="HSF5" s="66"/>
      <c r="HST5" s="66"/>
      <c r="HTH5" s="66"/>
      <c r="HTV5" s="66"/>
      <c r="HUJ5" s="66"/>
      <c r="HUX5" s="66"/>
      <c r="HVL5" s="66"/>
      <c r="HVZ5" s="66"/>
      <c r="HWN5" s="66"/>
      <c r="HXB5" s="66"/>
      <c r="HXP5" s="66"/>
      <c r="HYD5" s="66"/>
      <c r="HYR5" s="66"/>
      <c r="HZF5" s="66"/>
      <c r="HZT5" s="66"/>
      <c r="IAH5" s="66"/>
      <c r="IAV5" s="66"/>
      <c r="IBJ5" s="66"/>
      <c r="IBX5" s="66"/>
      <c r="ICL5" s="66"/>
      <c r="ICZ5" s="66"/>
      <c r="IDN5" s="66"/>
      <c r="IEB5" s="66"/>
      <c r="IEP5" s="66"/>
      <c r="IFD5" s="66"/>
      <c r="IFR5" s="66"/>
      <c r="IGF5" s="66"/>
      <c r="IGT5" s="66"/>
      <c r="IHH5" s="66"/>
      <c r="IHV5" s="66"/>
      <c r="IIJ5" s="66"/>
      <c r="IIX5" s="66"/>
      <c r="IJL5" s="66"/>
      <c r="IJZ5" s="66"/>
      <c r="IKN5" s="66"/>
      <c r="ILB5" s="66"/>
      <c r="ILP5" s="66"/>
      <c r="IMD5" s="66"/>
      <c r="IMR5" s="66"/>
      <c r="INF5" s="66"/>
      <c r="INT5" s="66"/>
      <c r="IOH5" s="66"/>
      <c r="IOV5" s="66"/>
      <c r="IPJ5" s="66"/>
      <c r="IPX5" s="66"/>
      <c r="IQL5" s="66"/>
      <c r="IQZ5" s="66"/>
      <c r="IRN5" s="66"/>
      <c r="ISB5" s="66"/>
      <c r="ISP5" s="66"/>
      <c r="ITD5" s="66"/>
      <c r="ITR5" s="66"/>
      <c r="IUF5" s="66"/>
      <c r="IUT5" s="66"/>
      <c r="IVH5" s="66"/>
      <c r="IVV5" s="66"/>
      <c r="IWJ5" s="66"/>
      <c r="IWX5" s="66"/>
      <c r="IXL5" s="66"/>
      <c r="IXZ5" s="66"/>
      <c r="IYN5" s="66"/>
      <c r="IZB5" s="66"/>
      <c r="IZP5" s="66"/>
      <c r="JAD5" s="66"/>
      <c r="JAR5" s="66"/>
      <c r="JBF5" s="66"/>
      <c r="JBT5" s="66"/>
      <c r="JCH5" s="66"/>
      <c r="JCV5" s="66"/>
      <c r="JDJ5" s="66"/>
      <c r="JDX5" s="66"/>
      <c r="JEL5" s="66"/>
      <c r="JEZ5" s="66"/>
      <c r="JFN5" s="66"/>
      <c r="JGB5" s="66"/>
      <c r="JGP5" s="66"/>
      <c r="JHD5" s="66"/>
      <c r="JHR5" s="66"/>
      <c r="JIF5" s="66"/>
      <c r="JIT5" s="66"/>
      <c r="JJH5" s="66"/>
      <c r="JJV5" s="66"/>
      <c r="JKJ5" s="66"/>
      <c r="JKX5" s="66"/>
      <c r="JLL5" s="66"/>
      <c r="JLZ5" s="66"/>
      <c r="JMN5" s="66"/>
      <c r="JNB5" s="66"/>
      <c r="JNP5" s="66"/>
      <c r="JOD5" s="66"/>
      <c r="JOR5" s="66"/>
      <c r="JPF5" s="66"/>
      <c r="JPT5" s="66"/>
      <c r="JQH5" s="66"/>
      <c r="JQV5" s="66"/>
      <c r="JRJ5" s="66"/>
      <c r="JRX5" s="66"/>
      <c r="JSL5" s="66"/>
      <c r="JSZ5" s="66"/>
      <c r="JTN5" s="66"/>
      <c r="JUB5" s="66"/>
      <c r="JUP5" s="66"/>
      <c r="JVD5" s="66"/>
      <c r="JVR5" s="66"/>
      <c r="JWF5" s="66"/>
      <c r="JWT5" s="66"/>
      <c r="JXH5" s="66"/>
      <c r="JXV5" s="66"/>
      <c r="JYJ5" s="66"/>
      <c r="JYX5" s="66"/>
      <c r="JZL5" s="66"/>
      <c r="JZZ5" s="66"/>
      <c r="KAN5" s="66"/>
      <c r="KBB5" s="66"/>
      <c r="KBP5" s="66"/>
      <c r="KCD5" s="66"/>
      <c r="KCR5" s="66"/>
      <c r="KDF5" s="66"/>
      <c r="KDT5" s="66"/>
      <c r="KEH5" s="66"/>
      <c r="KEV5" s="66"/>
      <c r="KFJ5" s="66"/>
      <c r="KFX5" s="66"/>
      <c r="KGL5" s="66"/>
      <c r="KGZ5" s="66"/>
      <c r="KHN5" s="66"/>
      <c r="KIB5" s="66"/>
      <c r="KIP5" s="66"/>
      <c r="KJD5" s="66"/>
      <c r="KJR5" s="66"/>
      <c r="KKF5" s="66"/>
      <c r="KKT5" s="66"/>
      <c r="KLH5" s="66"/>
      <c r="KLV5" s="66"/>
      <c r="KMJ5" s="66"/>
      <c r="KMX5" s="66"/>
      <c r="KNL5" s="66"/>
      <c r="KNZ5" s="66"/>
      <c r="KON5" s="66"/>
      <c r="KPB5" s="66"/>
      <c r="KPP5" s="66"/>
      <c r="KQD5" s="66"/>
      <c r="KQR5" s="66"/>
      <c r="KRF5" s="66"/>
      <c r="KRT5" s="66"/>
      <c r="KSH5" s="66"/>
      <c r="KSV5" s="66"/>
      <c r="KTJ5" s="66"/>
      <c r="KTX5" s="66"/>
      <c r="KUL5" s="66"/>
      <c r="KUZ5" s="66"/>
      <c r="KVN5" s="66"/>
      <c r="KWB5" s="66"/>
      <c r="KWP5" s="66"/>
      <c r="KXD5" s="66"/>
      <c r="KXR5" s="66"/>
      <c r="KYF5" s="66"/>
      <c r="KYT5" s="66"/>
      <c r="KZH5" s="66"/>
      <c r="KZV5" s="66"/>
      <c r="LAJ5" s="66"/>
      <c r="LAX5" s="66"/>
      <c r="LBL5" s="66"/>
      <c r="LBZ5" s="66"/>
      <c r="LCN5" s="66"/>
      <c r="LDB5" s="66"/>
      <c r="LDP5" s="66"/>
      <c r="LED5" s="66"/>
      <c r="LER5" s="66"/>
      <c r="LFF5" s="66"/>
      <c r="LFT5" s="66"/>
      <c r="LGH5" s="66"/>
      <c r="LGV5" s="66"/>
      <c r="LHJ5" s="66"/>
      <c r="LHX5" s="66"/>
      <c r="LIL5" s="66"/>
      <c r="LIZ5" s="66"/>
      <c r="LJN5" s="66"/>
      <c r="LKB5" s="66"/>
      <c r="LKP5" s="66"/>
      <c r="LLD5" s="66"/>
      <c r="LLR5" s="66"/>
      <c r="LMF5" s="66"/>
      <c r="LMT5" s="66"/>
      <c r="LNH5" s="66"/>
      <c r="LNV5" s="66"/>
      <c r="LOJ5" s="66"/>
      <c r="LOX5" s="66"/>
      <c r="LPL5" s="66"/>
      <c r="LPZ5" s="66"/>
      <c r="LQN5" s="66"/>
      <c r="LRB5" s="66"/>
      <c r="LRP5" s="66"/>
      <c r="LSD5" s="66"/>
      <c r="LSR5" s="66"/>
      <c r="LTF5" s="66"/>
      <c r="LTT5" s="66"/>
      <c r="LUH5" s="66"/>
      <c r="LUV5" s="66"/>
      <c r="LVJ5" s="66"/>
      <c r="LVX5" s="66"/>
      <c r="LWL5" s="66"/>
      <c r="LWZ5" s="66"/>
      <c r="LXN5" s="66"/>
      <c r="LYB5" s="66"/>
      <c r="LYP5" s="66"/>
      <c r="LZD5" s="66"/>
      <c r="LZR5" s="66"/>
      <c r="MAF5" s="66"/>
      <c r="MAT5" s="66"/>
      <c r="MBH5" s="66"/>
      <c r="MBV5" s="66"/>
      <c r="MCJ5" s="66"/>
      <c r="MCX5" s="66"/>
      <c r="MDL5" s="66"/>
      <c r="MDZ5" s="66"/>
      <c r="MEN5" s="66"/>
      <c r="MFB5" s="66"/>
      <c r="MFP5" s="66"/>
      <c r="MGD5" s="66"/>
      <c r="MGR5" s="66"/>
      <c r="MHF5" s="66"/>
      <c r="MHT5" s="66"/>
      <c r="MIH5" s="66"/>
      <c r="MIV5" s="66"/>
      <c r="MJJ5" s="66"/>
      <c r="MJX5" s="66"/>
      <c r="MKL5" s="66"/>
      <c r="MKZ5" s="66"/>
      <c r="MLN5" s="66"/>
      <c r="MMB5" s="66"/>
      <c r="MMP5" s="66"/>
      <c r="MND5" s="66"/>
      <c r="MNR5" s="66"/>
      <c r="MOF5" s="66"/>
      <c r="MOT5" s="66"/>
      <c r="MPH5" s="66"/>
      <c r="MPV5" s="66"/>
      <c r="MQJ5" s="66"/>
      <c r="MQX5" s="66"/>
      <c r="MRL5" s="66"/>
      <c r="MRZ5" s="66"/>
      <c r="MSN5" s="66"/>
      <c r="MTB5" s="66"/>
      <c r="MTP5" s="66"/>
      <c r="MUD5" s="66"/>
      <c r="MUR5" s="66"/>
      <c r="MVF5" s="66"/>
      <c r="MVT5" s="66"/>
      <c r="MWH5" s="66"/>
      <c r="MWV5" s="66"/>
      <c r="MXJ5" s="66"/>
      <c r="MXX5" s="66"/>
      <c r="MYL5" s="66"/>
      <c r="MYZ5" s="66"/>
      <c r="MZN5" s="66"/>
      <c r="NAB5" s="66"/>
      <c r="NAP5" s="66"/>
      <c r="NBD5" s="66"/>
      <c r="NBR5" s="66"/>
      <c r="NCF5" s="66"/>
      <c r="NCT5" s="66"/>
      <c r="NDH5" s="66"/>
      <c r="NDV5" s="66"/>
      <c r="NEJ5" s="66"/>
      <c r="NEX5" s="66"/>
      <c r="NFL5" s="66"/>
      <c r="NFZ5" s="66"/>
      <c r="NGN5" s="66"/>
      <c r="NHB5" s="66"/>
      <c r="NHP5" s="66"/>
      <c r="NID5" s="66"/>
      <c r="NIR5" s="66"/>
      <c r="NJF5" s="66"/>
      <c r="NJT5" s="66"/>
      <c r="NKH5" s="66"/>
      <c r="NKV5" s="66"/>
      <c r="NLJ5" s="66"/>
      <c r="NLX5" s="66"/>
      <c r="NML5" s="66"/>
      <c r="NMZ5" s="66"/>
      <c r="NNN5" s="66"/>
      <c r="NOB5" s="66"/>
      <c r="NOP5" s="66"/>
      <c r="NPD5" s="66"/>
      <c r="NPR5" s="66"/>
      <c r="NQF5" s="66"/>
      <c r="NQT5" s="66"/>
      <c r="NRH5" s="66"/>
      <c r="NRV5" s="66"/>
      <c r="NSJ5" s="66"/>
      <c r="NSX5" s="66"/>
      <c r="NTL5" s="66"/>
      <c r="NTZ5" s="66"/>
      <c r="NUN5" s="66"/>
      <c r="NVB5" s="66"/>
      <c r="NVP5" s="66"/>
      <c r="NWD5" s="66"/>
      <c r="NWR5" s="66"/>
      <c r="NXF5" s="66"/>
      <c r="NXT5" s="66"/>
      <c r="NYH5" s="66"/>
      <c r="NYV5" s="66"/>
      <c r="NZJ5" s="66"/>
      <c r="NZX5" s="66"/>
      <c r="OAL5" s="66"/>
      <c r="OAZ5" s="66"/>
      <c r="OBN5" s="66"/>
      <c r="OCB5" s="66"/>
      <c r="OCP5" s="66"/>
      <c r="ODD5" s="66"/>
      <c r="ODR5" s="66"/>
      <c r="OEF5" s="66"/>
      <c r="OET5" s="66"/>
      <c r="OFH5" s="66"/>
      <c r="OFV5" s="66"/>
      <c r="OGJ5" s="66"/>
      <c r="OGX5" s="66"/>
      <c r="OHL5" s="66"/>
      <c r="OHZ5" s="66"/>
      <c r="OIN5" s="66"/>
      <c r="OJB5" s="66"/>
      <c r="OJP5" s="66"/>
      <c r="OKD5" s="66"/>
      <c r="OKR5" s="66"/>
      <c r="OLF5" s="66"/>
      <c r="OLT5" s="66"/>
      <c r="OMH5" s="66"/>
      <c r="OMV5" s="66"/>
      <c r="ONJ5" s="66"/>
      <c r="ONX5" s="66"/>
      <c r="OOL5" s="66"/>
      <c r="OOZ5" s="66"/>
      <c r="OPN5" s="66"/>
      <c r="OQB5" s="66"/>
      <c r="OQP5" s="66"/>
      <c r="ORD5" s="66"/>
      <c r="ORR5" s="66"/>
      <c r="OSF5" s="66"/>
      <c r="OST5" s="66"/>
      <c r="OTH5" s="66"/>
      <c r="OTV5" s="66"/>
      <c r="OUJ5" s="66"/>
      <c r="OUX5" s="66"/>
      <c r="OVL5" s="66"/>
      <c r="OVZ5" s="66"/>
      <c r="OWN5" s="66"/>
      <c r="OXB5" s="66"/>
      <c r="OXP5" s="66"/>
      <c r="OYD5" s="66"/>
      <c r="OYR5" s="66"/>
      <c r="OZF5" s="66"/>
      <c r="OZT5" s="66"/>
      <c r="PAH5" s="66"/>
      <c r="PAV5" s="66"/>
      <c r="PBJ5" s="66"/>
      <c r="PBX5" s="66"/>
      <c r="PCL5" s="66"/>
      <c r="PCZ5" s="66"/>
      <c r="PDN5" s="66"/>
      <c r="PEB5" s="66"/>
      <c r="PEP5" s="66"/>
      <c r="PFD5" s="66"/>
      <c r="PFR5" s="66"/>
      <c r="PGF5" s="66"/>
      <c r="PGT5" s="66"/>
      <c r="PHH5" s="66"/>
      <c r="PHV5" s="66"/>
      <c r="PIJ5" s="66"/>
      <c r="PIX5" s="66"/>
      <c r="PJL5" s="66"/>
      <c r="PJZ5" s="66"/>
      <c r="PKN5" s="66"/>
      <c r="PLB5" s="66"/>
      <c r="PLP5" s="66"/>
      <c r="PMD5" s="66"/>
      <c r="PMR5" s="66"/>
      <c r="PNF5" s="66"/>
      <c r="PNT5" s="66"/>
      <c r="POH5" s="66"/>
      <c r="POV5" s="66"/>
      <c r="PPJ5" s="66"/>
      <c r="PPX5" s="66"/>
      <c r="PQL5" s="66"/>
      <c r="PQZ5" s="66"/>
      <c r="PRN5" s="66"/>
      <c r="PSB5" s="66"/>
      <c r="PSP5" s="66"/>
      <c r="PTD5" s="66"/>
      <c r="PTR5" s="66"/>
      <c r="PUF5" s="66"/>
      <c r="PUT5" s="66"/>
      <c r="PVH5" s="66"/>
      <c r="PVV5" s="66"/>
      <c r="PWJ5" s="66"/>
      <c r="PWX5" s="66"/>
      <c r="PXL5" s="66"/>
      <c r="PXZ5" s="66"/>
      <c r="PYN5" s="66"/>
      <c r="PZB5" s="66"/>
      <c r="PZP5" s="66"/>
      <c r="QAD5" s="66"/>
      <c r="QAR5" s="66"/>
      <c r="QBF5" s="66"/>
      <c r="QBT5" s="66"/>
      <c r="QCH5" s="66"/>
      <c r="QCV5" s="66"/>
      <c r="QDJ5" s="66"/>
      <c r="QDX5" s="66"/>
      <c r="QEL5" s="66"/>
      <c r="QEZ5" s="66"/>
      <c r="QFN5" s="66"/>
      <c r="QGB5" s="66"/>
      <c r="QGP5" s="66"/>
      <c r="QHD5" s="66"/>
      <c r="QHR5" s="66"/>
      <c r="QIF5" s="66"/>
      <c r="QIT5" s="66"/>
      <c r="QJH5" s="66"/>
      <c r="QJV5" s="66"/>
      <c r="QKJ5" s="66"/>
      <c r="QKX5" s="66"/>
      <c r="QLL5" s="66"/>
      <c r="QLZ5" s="66"/>
      <c r="QMN5" s="66"/>
      <c r="QNB5" s="66"/>
      <c r="QNP5" s="66"/>
      <c r="QOD5" s="66"/>
      <c r="QOR5" s="66"/>
      <c r="QPF5" s="66"/>
      <c r="QPT5" s="66"/>
      <c r="QQH5" s="66"/>
      <c r="QQV5" s="66"/>
      <c r="QRJ5" s="66"/>
      <c r="QRX5" s="66"/>
      <c r="QSL5" s="66"/>
      <c r="QSZ5" s="66"/>
      <c r="QTN5" s="66"/>
      <c r="QUB5" s="66"/>
      <c r="QUP5" s="66"/>
      <c r="QVD5" s="66"/>
      <c r="QVR5" s="66"/>
      <c r="QWF5" s="66"/>
      <c r="QWT5" s="66"/>
      <c r="QXH5" s="66"/>
      <c r="QXV5" s="66"/>
      <c r="QYJ5" s="66"/>
      <c r="QYX5" s="66"/>
      <c r="QZL5" s="66"/>
      <c r="QZZ5" s="66"/>
      <c r="RAN5" s="66"/>
      <c r="RBB5" s="66"/>
      <c r="RBP5" s="66"/>
      <c r="RCD5" s="66"/>
      <c r="RCR5" s="66"/>
      <c r="RDF5" s="66"/>
      <c r="RDT5" s="66"/>
      <c r="REH5" s="66"/>
      <c r="REV5" s="66"/>
      <c r="RFJ5" s="66"/>
      <c r="RFX5" s="66"/>
      <c r="RGL5" s="66"/>
      <c r="RGZ5" s="66"/>
      <c r="RHN5" s="66"/>
      <c r="RIB5" s="66"/>
      <c r="RIP5" s="66"/>
      <c r="RJD5" s="66"/>
      <c r="RJR5" s="66"/>
      <c r="RKF5" s="66"/>
      <c r="RKT5" s="66"/>
      <c r="RLH5" s="66"/>
      <c r="RLV5" s="66"/>
      <c r="RMJ5" s="66"/>
      <c r="RMX5" s="66"/>
      <c r="RNL5" s="66"/>
      <c r="RNZ5" s="66"/>
      <c r="RON5" s="66"/>
      <c r="RPB5" s="66"/>
      <c r="RPP5" s="66"/>
      <c r="RQD5" s="66"/>
      <c r="RQR5" s="66"/>
      <c r="RRF5" s="66"/>
      <c r="RRT5" s="66"/>
      <c r="RSH5" s="66"/>
      <c r="RSV5" s="66"/>
      <c r="RTJ5" s="66"/>
      <c r="RTX5" s="66"/>
      <c r="RUL5" s="66"/>
      <c r="RUZ5" s="66"/>
      <c r="RVN5" s="66"/>
      <c r="RWB5" s="66"/>
      <c r="RWP5" s="66"/>
      <c r="RXD5" s="66"/>
      <c r="RXR5" s="66"/>
      <c r="RYF5" s="66"/>
      <c r="RYT5" s="66"/>
      <c r="RZH5" s="66"/>
      <c r="RZV5" s="66"/>
      <c r="SAJ5" s="66"/>
      <c r="SAX5" s="66"/>
      <c r="SBL5" s="66"/>
      <c r="SBZ5" s="66"/>
      <c r="SCN5" s="66"/>
      <c r="SDB5" s="66"/>
      <c r="SDP5" s="66"/>
      <c r="SED5" s="66"/>
      <c r="SER5" s="66"/>
      <c r="SFF5" s="66"/>
      <c r="SFT5" s="66"/>
      <c r="SGH5" s="66"/>
      <c r="SGV5" s="66"/>
      <c r="SHJ5" s="66"/>
      <c r="SHX5" s="66"/>
      <c r="SIL5" s="66"/>
      <c r="SIZ5" s="66"/>
      <c r="SJN5" s="66"/>
      <c r="SKB5" s="66"/>
      <c r="SKP5" s="66"/>
      <c r="SLD5" s="66"/>
      <c r="SLR5" s="66"/>
      <c r="SMF5" s="66"/>
      <c r="SMT5" s="66"/>
      <c r="SNH5" s="66"/>
      <c r="SNV5" s="66"/>
      <c r="SOJ5" s="66"/>
      <c r="SOX5" s="66"/>
      <c r="SPL5" s="66"/>
      <c r="SPZ5" s="66"/>
      <c r="SQN5" s="66"/>
      <c r="SRB5" s="66"/>
      <c r="SRP5" s="66"/>
      <c r="SSD5" s="66"/>
      <c r="SSR5" s="66"/>
      <c r="STF5" s="66"/>
      <c r="STT5" s="66"/>
      <c r="SUH5" s="66"/>
      <c r="SUV5" s="66"/>
      <c r="SVJ5" s="66"/>
      <c r="SVX5" s="66"/>
      <c r="SWL5" s="66"/>
      <c r="SWZ5" s="66"/>
      <c r="SXN5" s="66"/>
      <c r="SYB5" s="66"/>
      <c r="SYP5" s="66"/>
      <c r="SZD5" s="66"/>
      <c r="SZR5" s="66"/>
      <c r="TAF5" s="66"/>
      <c r="TAT5" s="66"/>
      <c r="TBH5" s="66"/>
      <c r="TBV5" s="66"/>
      <c r="TCJ5" s="66"/>
      <c r="TCX5" s="66"/>
      <c r="TDL5" s="66"/>
      <c r="TDZ5" s="66"/>
      <c r="TEN5" s="66"/>
      <c r="TFB5" s="66"/>
      <c r="TFP5" s="66"/>
      <c r="TGD5" s="66"/>
      <c r="TGR5" s="66"/>
      <c r="THF5" s="66"/>
      <c r="THT5" s="66"/>
      <c r="TIH5" s="66"/>
      <c r="TIV5" s="66"/>
      <c r="TJJ5" s="66"/>
      <c r="TJX5" s="66"/>
      <c r="TKL5" s="66"/>
      <c r="TKZ5" s="66"/>
      <c r="TLN5" s="66"/>
      <c r="TMB5" s="66"/>
      <c r="TMP5" s="66"/>
      <c r="TND5" s="66"/>
      <c r="TNR5" s="66"/>
      <c r="TOF5" s="66"/>
      <c r="TOT5" s="66"/>
      <c r="TPH5" s="66"/>
      <c r="TPV5" s="66"/>
      <c r="TQJ5" s="66"/>
      <c r="TQX5" s="66"/>
      <c r="TRL5" s="66"/>
      <c r="TRZ5" s="66"/>
      <c r="TSN5" s="66"/>
      <c r="TTB5" s="66"/>
      <c r="TTP5" s="66"/>
      <c r="TUD5" s="66"/>
      <c r="TUR5" s="66"/>
      <c r="TVF5" s="66"/>
      <c r="TVT5" s="66"/>
      <c r="TWH5" s="66"/>
      <c r="TWV5" s="66"/>
      <c r="TXJ5" s="66"/>
      <c r="TXX5" s="66"/>
      <c r="TYL5" s="66"/>
      <c r="TYZ5" s="66"/>
      <c r="TZN5" s="66"/>
      <c r="UAB5" s="66"/>
      <c r="UAP5" s="66"/>
      <c r="UBD5" s="66"/>
      <c r="UBR5" s="66"/>
      <c r="UCF5" s="66"/>
      <c r="UCT5" s="66"/>
      <c r="UDH5" s="66"/>
      <c r="UDV5" s="66"/>
      <c r="UEJ5" s="66"/>
      <c r="UEX5" s="66"/>
      <c r="UFL5" s="66"/>
      <c r="UFZ5" s="66"/>
      <c r="UGN5" s="66"/>
      <c r="UHB5" s="66"/>
      <c r="UHP5" s="66"/>
      <c r="UID5" s="66"/>
      <c r="UIR5" s="66"/>
      <c r="UJF5" s="66"/>
      <c r="UJT5" s="66"/>
      <c r="UKH5" s="66"/>
      <c r="UKV5" s="66"/>
      <c r="ULJ5" s="66"/>
      <c r="ULX5" s="66"/>
      <c r="UML5" s="66"/>
      <c r="UMZ5" s="66"/>
      <c r="UNN5" s="66"/>
      <c r="UOB5" s="66"/>
      <c r="UOP5" s="66"/>
      <c r="UPD5" s="66"/>
      <c r="UPR5" s="66"/>
      <c r="UQF5" s="66"/>
      <c r="UQT5" s="66"/>
      <c r="URH5" s="66"/>
      <c r="URV5" s="66"/>
      <c r="USJ5" s="66"/>
      <c r="USX5" s="66"/>
      <c r="UTL5" s="66"/>
      <c r="UTZ5" s="66"/>
      <c r="UUN5" s="66"/>
      <c r="UVB5" s="66"/>
      <c r="UVP5" s="66"/>
      <c r="UWD5" s="66"/>
      <c r="UWR5" s="66"/>
      <c r="UXF5" s="66"/>
      <c r="UXT5" s="66"/>
      <c r="UYH5" s="66"/>
      <c r="UYV5" s="66"/>
      <c r="UZJ5" s="66"/>
      <c r="UZX5" s="66"/>
      <c r="VAL5" s="66"/>
      <c r="VAZ5" s="66"/>
      <c r="VBN5" s="66"/>
      <c r="VCB5" s="66"/>
      <c r="VCP5" s="66"/>
      <c r="VDD5" s="66"/>
      <c r="VDR5" s="66"/>
      <c r="VEF5" s="66"/>
      <c r="VET5" s="66"/>
      <c r="VFH5" s="66"/>
      <c r="VFV5" s="66"/>
      <c r="VGJ5" s="66"/>
      <c r="VGX5" s="66"/>
      <c r="VHL5" s="66"/>
      <c r="VHZ5" s="66"/>
      <c r="VIN5" s="66"/>
      <c r="VJB5" s="66"/>
      <c r="VJP5" s="66"/>
      <c r="VKD5" s="66"/>
      <c r="VKR5" s="66"/>
      <c r="VLF5" s="66"/>
      <c r="VLT5" s="66"/>
      <c r="VMH5" s="66"/>
      <c r="VMV5" s="66"/>
      <c r="VNJ5" s="66"/>
      <c r="VNX5" s="66"/>
      <c r="VOL5" s="66"/>
      <c r="VOZ5" s="66"/>
      <c r="VPN5" s="66"/>
      <c r="VQB5" s="66"/>
      <c r="VQP5" s="66"/>
      <c r="VRD5" s="66"/>
      <c r="VRR5" s="66"/>
      <c r="VSF5" s="66"/>
      <c r="VST5" s="66"/>
      <c r="VTH5" s="66"/>
      <c r="VTV5" s="66"/>
      <c r="VUJ5" s="66"/>
      <c r="VUX5" s="66"/>
      <c r="VVL5" s="66"/>
      <c r="VVZ5" s="66"/>
      <c r="VWN5" s="66"/>
      <c r="VXB5" s="66"/>
      <c r="VXP5" s="66"/>
      <c r="VYD5" s="66"/>
      <c r="VYR5" s="66"/>
      <c r="VZF5" s="66"/>
      <c r="VZT5" s="66"/>
      <c r="WAH5" s="66"/>
      <c r="WAV5" s="66"/>
      <c r="WBJ5" s="66"/>
      <c r="WBX5" s="66"/>
      <c r="WCL5" s="66"/>
      <c r="WCZ5" s="66"/>
      <c r="WDN5" s="66"/>
      <c r="WEB5" s="66"/>
      <c r="WEP5" s="66"/>
      <c r="WFD5" s="66"/>
      <c r="WFR5" s="66"/>
      <c r="WGF5" s="66"/>
      <c r="WGT5" s="66"/>
      <c r="WHH5" s="66"/>
      <c r="WHV5" s="66"/>
      <c r="WIJ5" s="66"/>
      <c r="WIX5" s="66"/>
      <c r="WJL5" s="66"/>
      <c r="WJZ5" s="66"/>
      <c r="WKN5" s="66"/>
      <c r="WLB5" s="66"/>
      <c r="WLP5" s="66"/>
      <c r="WMD5" s="66"/>
      <c r="WMR5" s="66"/>
      <c r="WNF5" s="66"/>
      <c r="WNT5" s="66"/>
      <c r="WOH5" s="66"/>
      <c r="WOV5" s="66"/>
      <c r="WPJ5" s="66"/>
      <c r="WPX5" s="66"/>
      <c r="WQL5" s="66"/>
      <c r="WQZ5" s="66"/>
      <c r="WRN5" s="66"/>
      <c r="WSB5" s="66"/>
      <c r="WSP5" s="66"/>
      <c r="WTD5" s="66"/>
      <c r="WTR5" s="66"/>
      <c r="WUF5" s="66"/>
      <c r="WUT5" s="66"/>
      <c r="WVH5" s="66"/>
      <c r="WVV5" s="66"/>
      <c r="WWJ5" s="66"/>
      <c r="WWX5" s="66"/>
      <c r="WXL5" s="66"/>
      <c r="WXZ5" s="66"/>
      <c r="WYN5" s="66"/>
      <c r="WZB5" s="66"/>
      <c r="WZP5" s="66"/>
      <c r="XAD5" s="66"/>
      <c r="XAR5" s="66"/>
      <c r="XBF5" s="66"/>
      <c r="XBT5" s="66"/>
      <c r="XCH5" s="66"/>
      <c r="XCV5" s="66"/>
      <c r="XDJ5" s="66"/>
      <c r="XDX5" s="66"/>
      <c r="XEL5" s="66"/>
      <c r="XEZ5" s="66"/>
    </row>
    <row r="6" spans="1:1022 1036:2044 2058:3066 3080:4088 4102:5110 5124:6132 6146:7168 7182:8190 8204:9212 9226:10234 10248:11256 11270:12278 12292:13300 13314:14336 14350:15358 15372:16380" s="92" customFormat="1" ht="14.55" customHeight="1" x14ac:dyDescent="0.3">
      <c r="A6" s="168" t="s">
        <v>87</v>
      </c>
      <c r="B6" s="169"/>
      <c r="C6" s="169"/>
      <c r="D6" s="169"/>
      <c r="E6" s="169"/>
      <c r="F6" s="172" t="s">
        <v>88</v>
      </c>
      <c r="G6" s="172"/>
      <c r="H6" s="151" t="s">
        <v>137</v>
      </c>
      <c r="I6" s="173" t="s">
        <v>89</v>
      </c>
      <c r="J6" s="152" t="s">
        <v>137</v>
      </c>
    </row>
    <row r="7" spans="1:1022 1036:2044 2058:3066 3080:4088 4102:5110 5124:6132 6146:7168 7182:8190 8204:9212 9226:10234 10248:11256 11270:12278 12292:13300 13314:14336 14350:15358 15372:16380" s="92" customFormat="1" ht="33.75" customHeight="1" thickBot="1" x14ac:dyDescent="0.35">
      <c r="A7" s="170"/>
      <c r="B7" s="171"/>
      <c r="C7" s="171"/>
      <c r="D7" s="171"/>
      <c r="E7" s="171"/>
      <c r="F7" s="153" t="s">
        <v>90</v>
      </c>
      <c r="G7" s="153" t="s">
        <v>91</v>
      </c>
      <c r="H7" s="154" t="s">
        <v>138</v>
      </c>
      <c r="I7" s="174"/>
      <c r="J7" s="155" t="s">
        <v>139</v>
      </c>
    </row>
    <row r="8" spans="1:1022 1036:2044 2058:3066 3080:4088 4102:5110 5124:6132 6146:7168 7182:8190 8204:9212 9226:10234 10248:11256 11270:12278 12292:13300 13314:14336 14350:15358 15372:16380" s="92" customFormat="1" ht="15.6" x14ac:dyDescent="0.3">
      <c r="A8" s="100" t="s">
        <v>29</v>
      </c>
      <c r="D8" s="97"/>
      <c r="E8" s="97"/>
      <c r="I8" s="93"/>
      <c r="J8" s="99"/>
    </row>
    <row r="9" spans="1:1022 1036:2044 2058:3066 3080:4088 4102:5110 5124:6132 6146:7168 7182:8190 8204:9212 9226:10234 10248:11256 11270:12278 12292:13300 13314:14336 14350:15358 15372:16380" s="92" customFormat="1" ht="15.6" x14ac:dyDescent="0.3">
      <c r="A9" s="98"/>
      <c r="B9" s="92" t="s">
        <v>92</v>
      </c>
      <c r="I9" s="93"/>
      <c r="J9" s="99"/>
    </row>
    <row r="10" spans="1:1022 1036:2044 2058:3066 3080:4088 4102:5110 5124:6132 6146:7168 7182:8190 8204:9212 9226:10234 10248:11256 11270:12278 12292:13300 13314:14336 14350:15358 15372:16380" s="92" customFormat="1" ht="15.6" x14ac:dyDescent="0.3">
      <c r="A10" s="98"/>
      <c r="C10" s="92" t="s">
        <v>93</v>
      </c>
      <c r="H10" s="93"/>
      <c r="I10" s="93"/>
      <c r="J10" s="101"/>
    </row>
    <row r="11" spans="1:1022 1036:2044 2058:3066 3080:4088 4102:5110 5124:6132 6146:7168 7182:8190 8204:9212 9226:10234 10248:11256 11270:12278 12292:13300 13314:14336 14350:15358 15372:16380" s="92" customFormat="1" ht="15.6" x14ac:dyDescent="0.3">
      <c r="A11" s="100"/>
      <c r="B11" s="94"/>
      <c r="C11" s="94"/>
      <c r="D11" s="92" t="s">
        <v>94</v>
      </c>
      <c r="F11" s="93">
        <v>4275000</v>
      </c>
      <c r="G11" s="93">
        <v>4275000</v>
      </c>
      <c r="H11" s="93">
        <f t="shared" ref="H11:H13" si="0">F11-G11</f>
        <v>0</v>
      </c>
      <c r="I11" s="93">
        <v>6098785.3100000005</v>
      </c>
      <c r="J11" s="101">
        <f>G11-I11</f>
        <v>-1823785.3100000005</v>
      </c>
    </row>
    <row r="12" spans="1:1022 1036:2044 2058:3066 3080:4088 4102:5110 5124:6132 6146:7168 7182:8190 8204:9212 9226:10234 10248:11256 11270:12278 12292:13300 13314:14336 14350:15358 15372:16380" s="92" customFormat="1" ht="15.6" x14ac:dyDescent="0.3">
      <c r="A12" s="100"/>
      <c r="B12" s="94"/>
      <c r="C12" s="94"/>
      <c r="D12" s="92" t="s">
        <v>95</v>
      </c>
      <c r="F12" s="93">
        <v>1800000</v>
      </c>
      <c r="G12" s="93">
        <v>1800000</v>
      </c>
      <c r="H12" s="93">
        <f t="shared" si="0"/>
        <v>0</v>
      </c>
      <c r="I12" s="93">
        <v>2687816.93</v>
      </c>
      <c r="J12" s="101">
        <f>G12-I12</f>
        <v>-887816.93000000017</v>
      </c>
    </row>
    <row r="13" spans="1:1022 1036:2044 2058:3066 3080:4088 4102:5110 5124:6132 6146:7168 7182:8190 8204:9212 9226:10234 10248:11256 11270:12278 12292:13300 13314:14336 14350:15358 15372:16380" s="92" customFormat="1" ht="15.6" x14ac:dyDescent="0.3">
      <c r="A13" s="100"/>
      <c r="B13" s="94"/>
      <c r="C13" s="94"/>
      <c r="D13" s="92" t="s">
        <v>96</v>
      </c>
      <c r="F13" s="95">
        <v>585000</v>
      </c>
      <c r="G13" s="95">
        <v>585000</v>
      </c>
      <c r="H13" s="95">
        <f t="shared" si="0"/>
        <v>0</v>
      </c>
      <c r="I13" s="95">
        <v>625600.03</v>
      </c>
      <c r="J13" s="103">
        <f>G13-I13</f>
        <v>-40600.030000000028</v>
      </c>
    </row>
    <row r="14" spans="1:1022 1036:2044 2058:3066 3080:4088 4102:5110 5124:6132 6146:7168 7182:8190 8204:9212 9226:10234 10248:11256 11270:12278 12292:13300 13314:14336 14350:15358 15372:16380" s="94" customFormat="1" ht="15.6" x14ac:dyDescent="0.3">
      <c r="A14" s="100"/>
      <c r="C14" s="94" t="s">
        <v>97</v>
      </c>
      <c r="F14" s="104">
        <f>SUM(F11:F13)</f>
        <v>6660000</v>
      </c>
      <c r="G14" s="104">
        <f t="shared" ref="G14:J14" si="1">SUM(G11:G13)</f>
        <v>6660000</v>
      </c>
      <c r="H14" s="104">
        <f t="shared" si="1"/>
        <v>0</v>
      </c>
      <c r="I14" s="104">
        <f t="shared" si="1"/>
        <v>9412202.2699999996</v>
      </c>
      <c r="J14" s="105">
        <f t="shared" si="1"/>
        <v>-2752202.2700000005</v>
      </c>
    </row>
    <row r="15" spans="1:1022 1036:2044 2058:3066 3080:4088 4102:5110 5124:6132 6146:7168 7182:8190 8204:9212 9226:10234 10248:11256 11270:12278 12292:13300 13314:14336 14350:15358 15372:16380" s="92" customFormat="1" ht="15.6" x14ac:dyDescent="0.3">
      <c r="A15" s="100"/>
      <c r="B15" s="94"/>
      <c r="C15" s="92" t="s">
        <v>98</v>
      </c>
      <c r="J15" s="99"/>
    </row>
    <row r="16" spans="1:1022 1036:2044 2058:3066 3080:4088 4102:5110 5124:6132 6146:7168 7182:8190 8204:9212 9226:10234 10248:11256 11270:12278 12292:13300 13314:14336 14350:15358 15372:16380" s="92" customFormat="1" ht="15.6" x14ac:dyDescent="0.3">
      <c r="A16" s="100"/>
      <c r="B16" s="94"/>
      <c r="C16" s="94"/>
      <c r="D16" s="92" t="s">
        <v>99</v>
      </c>
      <c r="F16" s="93">
        <v>2924000</v>
      </c>
      <c r="G16" s="93">
        <v>2924000</v>
      </c>
      <c r="H16" s="93">
        <f t="shared" ref="H16:H18" si="2">F16-G16</f>
        <v>0</v>
      </c>
      <c r="I16" s="93">
        <v>4584536.01</v>
      </c>
      <c r="J16" s="101">
        <f>G16-I16</f>
        <v>-1660536.0099999998</v>
      </c>
    </row>
    <row r="17" spans="1:10" s="92" customFormat="1" ht="15.6" x14ac:dyDescent="0.3">
      <c r="A17" s="100"/>
      <c r="B17" s="94"/>
      <c r="C17" s="94"/>
      <c r="D17" s="92" t="s">
        <v>100</v>
      </c>
      <c r="F17" s="93">
        <v>6135000</v>
      </c>
      <c r="G17" s="93">
        <v>6135000</v>
      </c>
      <c r="H17" s="93">
        <f t="shared" si="2"/>
        <v>0</v>
      </c>
      <c r="I17" s="93">
        <v>4703923.45</v>
      </c>
      <c r="J17" s="101">
        <f>G17-I17</f>
        <v>1431076.5499999998</v>
      </c>
    </row>
    <row r="18" spans="1:10" s="92" customFormat="1" ht="15.6" x14ac:dyDescent="0.3">
      <c r="A18" s="100"/>
      <c r="B18" s="94"/>
      <c r="C18" s="94"/>
      <c r="D18" s="92" t="s">
        <v>101</v>
      </c>
      <c r="F18" s="95">
        <v>530000</v>
      </c>
      <c r="G18" s="95">
        <v>530000</v>
      </c>
      <c r="H18" s="95">
        <f t="shared" si="2"/>
        <v>0</v>
      </c>
      <c r="I18" s="113">
        <v>613706.94999999995</v>
      </c>
      <c r="J18" s="103">
        <f>G18-I18</f>
        <v>-83706.949999999953</v>
      </c>
    </row>
    <row r="19" spans="1:10" s="94" customFormat="1" ht="15.6" x14ac:dyDescent="0.3">
      <c r="A19" s="100"/>
      <c r="C19" s="94" t="s">
        <v>102</v>
      </c>
      <c r="F19" s="104">
        <f>SUM(F16:F18)</f>
        <v>9589000</v>
      </c>
      <c r="G19" s="104">
        <f t="shared" ref="G19:J19" si="3">SUM(G16:G18)</f>
        <v>9589000</v>
      </c>
      <c r="H19" s="104">
        <f t="shared" si="3"/>
        <v>0</v>
      </c>
      <c r="I19" s="104">
        <f t="shared" si="3"/>
        <v>9902166.4100000001</v>
      </c>
      <c r="J19" s="105">
        <f t="shared" si="3"/>
        <v>-313166.40999999992</v>
      </c>
    </row>
    <row r="20" spans="1:10" s="92" customFormat="1" ht="15.6" x14ac:dyDescent="0.3">
      <c r="A20" s="100"/>
      <c r="B20" s="92" t="s">
        <v>103</v>
      </c>
      <c r="C20" s="94"/>
      <c r="J20" s="99"/>
    </row>
    <row r="21" spans="1:10" s="134" customFormat="1" ht="15.6" x14ac:dyDescent="0.3">
      <c r="A21" s="131"/>
      <c r="B21" s="138"/>
      <c r="C21" s="137" t="s">
        <v>141</v>
      </c>
      <c r="D21" s="167" t="s">
        <v>142</v>
      </c>
      <c r="E21" s="167"/>
      <c r="F21" s="132">
        <v>159268760</v>
      </c>
      <c r="G21" s="132">
        <v>159268760</v>
      </c>
      <c r="H21" s="132">
        <f>F21-G21</f>
        <v>0</v>
      </c>
      <c r="I21" s="132">
        <v>159268760</v>
      </c>
      <c r="J21" s="133">
        <f>G21-I21</f>
        <v>0</v>
      </c>
    </row>
    <row r="22" spans="1:10" s="134" customFormat="1" ht="19.5" customHeight="1" x14ac:dyDescent="0.3">
      <c r="A22" s="131"/>
      <c r="C22" s="137">
        <v>2</v>
      </c>
      <c r="D22" s="167" t="s">
        <v>143</v>
      </c>
      <c r="E22" s="167"/>
      <c r="F22" s="135">
        <v>0</v>
      </c>
      <c r="G22" s="135">
        <v>0</v>
      </c>
      <c r="H22" s="135">
        <v>0</v>
      </c>
      <c r="I22" s="135">
        <v>2035171.5</v>
      </c>
      <c r="J22" s="136">
        <f>G22-I22</f>
        <v>-2035171.5</v>
      </c>
    </row>
    <row r="23" spans="1:10" s="94" customFormat="1" ht="15.6" x14ac:dyDescent="0.3">
      <c r="A23" s="100"/>
      <c r="C23" s="94" t="s">
        <v>147</v>
      </c>
      <c r="F23" s="104">
        <f>+SUM(F21:F22)</f>
        <v>159268760</v>
      </c>
      <c r="G23" s="104">
        <f t="shared" ref="G23:J23" si="4">+SUM(G21:G22)</f>
        <v>159268760</v>
      </c>
      <c r="H23" s="104">
        <f t="shared" si="4"/>
        <v>0</v>
      </c>
      <c r="I23" s="104">
        <f t="shared" si="4"/>
        <v>161303931.5</v>
      </c>
      <c r="J23" s="105">
        <f t="shared" si="4"/>
        <v>-2035171.5</v>
      </c>
    </row>
    <row r="24" spans="1:10" s="92" customFormat="1" ht="15.6" x14ac:dyDescent="0.3">
      <c r="A24" s="100" t="s">
        <v>104</v>
      </c>
      <c r="F24" s="106">
        <f>+F14+F19+F23</f>
        <v>175517760</v>
      </c>
      <c r="G24" s="106">
        <f t="shared" ref="G24:I24" si="5">+G14+G19+G23</f>
        <v>175517760</v>
      </c>
      <c r="H24" s="106">
        <f t="shared" si="5"/>
        <v>0</v>
      </c>
      <c r="I24" s="106">
        <f t="shared" si="5"/>
        <v>180618300.18000001</v>
      </c>
      <c r="J24" s="107">
        <f>+J14+J19+J23</f>
        <v>-5100540.1800000006</v>
      </c>
    </row>
    <row r="25" spans="1:10" s="92" customFormat="1" ht="15.6" x14ac:dyDescent="0.3">
      <c r="A25" s="100" t="s">
        <v>105</v>
      </c>
      <c r="J25" s="99"/>
    </row>
    <row r="26" spans="1:10" s="92" customFormat="1" ht="15.6" x14ac:dyDescent="0.3">
      <c r="A26" s="100" t="s">
        <v>106</v>
      </c>
      <c r="J26" s="99"/>
    </row>
    <row r="27" spans="1:10" s="92" customFormat="1" ht="15.6" x14ac:dyDescent="0.3">
      <c r="A27" s="98"/>
      <c r="B27" s="94" t="s">
        <v>107</v>
      </c>
      <c r="C27" s="94"/>
      <c r="J27" s="99"/>
    </row>
    <row r="28" spans="1:10" s="92" customFormat="1" ht="15.6" x14ac:dyDescent="0.3">
      <c r="A28" s="98"/>
      <c r="B28" s="94"/>
      <c r="C28" s="92" t="s">
        <v>108</v>
      </c>
      <c r="F28" s="93">
        <v>48129211.469999999</v>
      </c>
      <c r="G28" s="93">
        <v>44015976.990000002</v>
      </c>
      <c r="H28" s="93">
        <f t="shared" ref="H28:H30" si="6">F28-G28</f>
        <v>4113234.4799999967</v>
      </c>
      <c r="I28" s="93">
        <v>43220017.240000002</v>
      </c>
      <c r="J28" s="101">
        <f>G28-I28</f>
        <v>795959.75</v>
      </c>
    </row>
    <row r="29" spans="1:10" s="92" customFormat="1" ht="15.6" x14ac:dyDescent="0.3">
      <c r="A29" s="98"/>
      <c r="B29" s="94"/>
      <c r="C29" s="92" t="s">
        <v>37</v>
      </c>
      <c r="F29" s="93">
        <v>22644896.969999999</v>
      </c>
      <c r="G29" s="93">
        <v>32148906.07</v>
      </c>
      <c r="H29" s="93">
        <f t="shared" si="6"/>
        <v>-9504009.1000000015</v>
      </c>
      <c r="I29" s="93">
        <v>31916572.66</v>
      </c>
      <c r="J29" s="101">
        <f>G29-I29</f>
        <v>232333.41000000015</v>
      </c>
    </row>
    <row r="30" spans="1:10" s="92" customFormat="1" ht="15.6" x14ac:dyDescent="0.3">
      <c r="A30" s="98"/>
      <c r="B30" s="94"/>
      <c r="C30" s="92" t="s">
        <v>109</v>
      </c>
      <c r="F30" s="93">
        <v>1100000</v>
      </c>
      <c r="G30" s="93">
        <v>3662915</v>
      </c>
      <c r="H30" s="93">
        <f t="shared" si="6"/>
        <v>-2562915</v>
      </c>
      <c r="I30" s="93">
        <v>2743969.88</v>
      </c>
      <c r="J30" s="101">
        <f>G30-I30</f>
        <v>918945.12000000011</v>
      </c>
    </row>
    <row r="31" spans="1:10" s="92" customFormat="1" ht="15.6" x14ac:dyDescent="0.3">
      <c r="A31" s="98"/>
      <c r="B31" s="94" t="s">
        <v>110</v>
      </c>
      <c r="C31" s="94"/>
      <c r="F31" s="93"/>
      <c r="G31" s="93"/>
      <c r="I31" s="93"/>
      <c r="J31" s="99"/>
    </row>
    <row r="32" spans="1:10" s="92" customFormat="1" ht="15.6" x14ac:dyDescent="0.3">
      <c r="A32" s="98"/>
      <c r="C32" s="92" t="s">
        <v>108</v>
      </c>
      <c r="F32" s="93">
        <v>1056360</v>
      </c>
      <c r="G32" s="93">
        <v>1056360</v>
      </c>
      <c r="H32" s="93">
        <f t="shared" ref="H32:H33" si="7">F32-G32</f>
        <v>0</v>
      </c>
      <c r="I32" s="93">
        <v>1037680</v>
      </c>
      <c r="J32" s="101">
        <f>G32-I32</f>
        <v>18680</v>
      </c>
    </row>
    <row r="33" spans="1:10" s="92" customFormat="1" ht="15.6" x14ac:dyDescent="0.3">
      <c r="A33" s="98"/>
      <c r="C33" s="92" t="s">
        <v>37</v>
      </c>
      <c r="F33" s="93">
        <v>1354263.12</v>
      </c>
      <c r="G33" s="93">
        <v>1354263.12</v>
      </c>
      <c r="H33" s="93">
        <f t="shared" si="7"/>
        <v>0</v>
      </c>
      <c r="I33" s="93">
        <v>1304314.6299999999</v>
      </c>
      <c r="J33" s="101">
        <f>G33-I33</f>
        <v>49948.490000000224</v>
      </c>
    </row>
    <row r="34" spans="1:10" s="92" customFormat="1" ht="15.6" x14ac:dyDescent="0.3">
      <c r="A34" s="98"/>
      <c r="B34" s="94" t="s">
        <v>111</v>
      </c>
      <c r="F34" s="93"/>
      <c r="G34" s="93"/>
      <c r="I34" s="93"/>
      <c r="J34" s="99"/>
    </row>
    <row r="35" spans="1:10" s="92" customFormat="1" ht="15.6" x14ac:dyDescent="0.3">
      <c r="A35" s="98"/>
      <c r="C35" s="92" t="s">
        <v>108</v>
      </c>
      <c r="F35" s="93">
        <v>9103906.1799999997</v>
      </c>
      <c r="G35" s="93">
        <v>9107813.5399999991</v>
      </c>
      <c r="H35" s="93">
        <f t="shared" ref="H35:H37" si="8">F35-G35</f>
        <v>-3907.359999999404</v>
      </c>
      <c r="I35" s="93">
        <v>9107791.4600000009</v>
      </c>
      <c r="J35" s="101">
        <f>G35-I35</f>
        <v>22.079999998211861</v>
      </c>
    </row>
    <row r="36" spans="1:10" s="92" customFormat="1" ht="15.6" x14ac:dyDescent="0.3">
      <c r="A36" s="98"/>
      <c r="C36" s="92" t="s">
        <v>37</v>
      </c>
      <c r="F36" s="93">
        <v>1985000</v>
      </c>
      <c r="G36" s="93">
        <v>1985000</v>
      </c>
      <c r="H36" s="93">
        <f t="shared" si="8"/>
        <v>0</v>
      </c>
      <c r="I36" s="93">
        <v>9883880.3200000003</v>
      </c>
      <c r="J36" s="101">
        <f>G36-I36</f>
        <v>-7898880.3200000003</v>
      </c>
    </row>
    <row r="37" spans="1:10" s="92" customFormat="1" ht="16.2" thickBot="1" x14ac:dyDescent="0.35">
      <c r="A37" s="139"/>
      <c r="B37" s="140"/>
      <c r="C37" s="140" t="s">
        <v>109</v>
      </c>
      <c r="D37" s="140"/>
      <c r="E37" s="140"/>
      <c r="F37" s="141">
        <v>10738497.15</v>
      </c>
      <c r="G37" s="141">
        <v>12344677.050000001</v>
      </c>
      <c r="H37" s="141">
        <f t="shared" si="8"/>
        <v>-1606179.9000000004</v>
      </c>
      <c r="I37" s="141">
        <v>4404400</v>
      </c>
      <c r="J37" s="142">
        <f>G37-I37</f>
        <v>7940277.0500000007</v>
      </c>
    </row>
    <row r="38" spans="1:10" s="92" customFormat="1" ht="15.6" x14ac:dyDescent="0.3">
      <c r="A38" s="98"/>
      <c r="B38" s="94" t="s">
        <v>112</v>
      </c>
      <c r="F38" s="93"/>
      <c r="G38" s="93"/>
      <c r="I38" s="93"/>
      <c r="J38" s="99"/>
    </row>
    <row r="39" spans="1:10" s="92" customFormat="1" ht="15.6" x14ac:dyDescent="0.3">
      <c r="A39" s="98"/>
      <c r="C39" s="92" t="s">
        <v>108</v>
      </c>
      <c r="F39" s="93">
        <v>1830886</v>
      </c>
      <c r="G39" s="93">
        <v>1519797.19</v>
      </c>
      <c r="H39" s="93">
        <f t="shared" ref="H39:H41" si="9">F39-G39</f>
        <v>311088.81000000006</v>
      </c>
      <c r="I39" s="93">
        <v>1519797.19</v>
      </c>
      <c r="J39" s="101">
        <f>G39-I39</f>
        <v>0</v>
      </c>
    </row>
    <row r="40" spans="1:10" s="92" customFormat="1" ht="15.6" x14ac:dyDescent="0.3">
      <c r="A40" s="98"/>
      <c r="C40" s="92" t="s">
        <v>37</v>
      </c>
      <c r="F40" s="93">
        <v>5093187.5999999996</v>
      </c>
      <c r="G40" s="93">
        <v>4669842.9000000004</v>
      </c>
      <c r="H40" s="93">
        <f t="shared" si="9"/>
        <v>423344.69999999925</v>
      </c>
      <c r="I40" s="93">
        <v>2933601.59</v>
      </c>
      <c r="J40" s="101">
        <f>G40-I40</f>
        <v>1736241.3100000005</v>
      </c>
    </row>
    <row r="41" spans="1:10" s="92" customFormat="1" ht="15.6" x14ac:dyDescent="0.3">
      <c r="A41" s="98"/>
      <c r="C41" s="92" t="s">
        <v>109</v>
      </c>
      <c r="F41" s="93">
        <v>1000000</v>
      </c>
      <c r="G41" s="93">
        <v>1404400</v>
      </c>
      <c r="H41" s="93">
        <f t="shared" si="9"/>
        <v>-404400</v>
      </c>
      <c r="I41" s="93">
        <v>1404400</v>
      </c>
      <c r="J41" s="101">
        <f>G41-I41</f>
        <v>0</v>
      </c>
    </row>
    <row r="42" spans="1:10" s="92" customFormat="1" ht="15.6" x14ac:dyDescent="0.3">
      <c r="A42" s="98"/>
      <c r="B42" s="94" t="s">
        <v>113</v>
      </c>
      <c r="C42" s="94"/>
      <c r="F42" s="93"/>
      <c r="G42" s="93"/>
      <c r="I42" s="93"/>
      <c r="J42" s="99"/>
    </row>
    <row r="43" spans="1:10" s="92" customFormat="1" ht="15.6" x14ac:dyDescent="0.3">
      <c r="A43" s="98"/>
      <c r="C43" s="92" t="s">
        <v>108</v>
      </c>
      <c r="F43" s="93">
        <v>9220188.1699999999</v>
      </c>
      <c r="G43" s="93">
        <v>8268205.6100000003</v>
      </c>
      <c r="H43" s="93">
        <f t="shared" ref="H43:H45" si="10">F43-G43</f>
        <v>951982.55999999959</v>
      </c>
      <c r="I43" s="93">
        <v>8242932.46</v>
      </c>
      <c r="J43" s="101">
        <f>G43-I43</f>
        <v>25273.150000000373</v>
      </c>
    </row>
    <row r="44" spans="1:10" s="92" customFormat="1" ht="15.6" x14ac:dyDescent="0.3">
      <c r="A44" s="98"/>
      <c r="C44" s="92" t="s">
        <v>37</v>
      </c>
      <c r="F44" s="93">
        <v>11134296.460000001</v>
      </c>
      <c r="G44" s="93">
        <v>12443588.369999999</v>
      </c>
      <c r="H44" s="93">
        <f t="shared" si="10"/>
        <v>-1309291.9099999983</v>
      </c>
      <c r="I44" s="93">
        <v>11960239.08</v>
      </c>
      <c r="J44" s="101">
        <f>G44-I44</f>
        <v>483349.28999999911</v>
      </c>
    </row>
    <row r="45" spans="1:10" s="92" customFormat="1" ht="15.6" x14ac:dyDescent="0.3">
      <c r="A45" s="98"/>
      <c r="C45" s="92" t="s">
        <v>109</v>
      </c>
      <c r="F45" s="93">
        <v>1000000</v>
      </c>
      <c r="G45" s="93">
        <v>2200000</v>
      </c>
      <c r="H45" s="93">
        <f t="shared" si="10"/>
        <v>-1200000</v>
      </c>
      <c r="I45" s="93">
        <v>0</v>
      </c>
      <c r="J45" s="101">
        <f>G45-I45</f>
        <v>2200000</v>
      </c>
    </row>
    <row r="46" spans="1:10" s="92" customFormat="1" ht="15.6" x14ac:dyDescent="0.3">
      <c r="A46" s="98"/>
      <c r="B46" s="94" t="s">
        <v>114</v>
      </c>
      <c r="C46" s="94"/>
      <c r="F46" s="93"/>
      <c r="G46" s="93"/>
      <c r="I46" s="93"/>
      <c r="J46" s="99"/>
    </row>
    <row r="47" spans="1:10" s="92" customFormat="1" ht="15.6" x14ac:dyDescent="0.3">
      <c r="A47" s="98"/>
      <c r="B47" s="92" t="s">
        <v>115</v>
      </c>
      <c r="F47" s="93"/>
      <c r="G47" s="93"/>
      <c r="I47" s="93"/>
      <c r="J47" s="99"/>
    </row>
    <row r="48" spans="1:10" s="92" customFormat="1" ht="15.6" x14ac:dyDescent="0.3">
      <c r="A48" s="98"/>
      <c r="C48" s="92" t="s">
        <v>116</v>
      </c>
      <c r="F48" s="93">
        <v>793400</v>
      </c>
      <c r="G48" s="93">
        <v>793400</v>
      </c>
      <c r="H48" s="93">
        <f t="shared" ref="H48:H49" si="11">F48-G48</f>
        <v>0</v>
      </c>
      <c r="I48" s="93">
        <v>622616.91</v>
      </c>
      <c r="J48" s="101">
        <f>G48-I48</f>
        <v>170783.08999999997</v>
      </c>
    </row>
    <row r="49" spans="1:10" s="92" customFormat="1" ht="15.6" x14ac:dyDescent="0.3">
      <c r="A49" s="98"/>
      <c r="C49" s="92" t="s">
        <v>117</v>
      </c>
      <c r="F49" s="93">
        <v>11793201.33</v>
      </c>
      <c r="G49" s="93">
        <v>7459867.9900000002</v>
      </c>
      <c r="H49" s="93">
        <f t="shared" si="11"/>
        <v>4333333.34</v>
      </c>
      <c r="I49" s="93">
        <v>7123867.4299999997</v>
      </c>
      <c r="J49" s="101">
        <f>G49-I49</f>
        <v>336000.56000000052</v>
      </c>
    </row>
    <row r="50" spans="1:10" s="92" customFormat="1" ht="15.6" x14ac:dyDescent="0.3">
      <c r="A50" s="98"/>
      <c r="B50" s="92" t="s">
        <v>118</v>
      </c>
      <c r="F50" s="93"/>
      <c r="G50" s="93"/>
      <c r="H50" s="93"/>
      <c r="I50" s="93"/>
      <c r="J50" s="101"/>
    </row>
    <row r="51" spans="1:10" s="92" customFormat="1" ht="15.6" x14ac:dyDescent="0.3">
      <c r="A51" s="98"/>
      <c r="C51" s="92" t="s">
        <v>37</v>
      </c>
      <c r="F51" s="93">
        <v>3908641.4</v>
      </c>
      <c r="G51" s="93">
        <v>3998219.02</v>
      </c>
      <c r="H51" s="93">
        <f t="shared" ref="H51:H52" si="12">F51-G51</f>
        <v>-89577.620000000112</v>
      </c>
      <c r="I51" s="93">
        <v>3998219.02</v>
      </c>
      <c r="J51" s="101">
        <f>G51-I51</f>
        <v>0</v>
      </c>
    </row>
    <row r="52" spans="1:10" s="92" customFormat="1" ht="15.6" x14ac:dyDescent="0.3">
      <c r="A52" s="98"/>
      <c r="C52" s="92" t="s">
        <v>109</v>
      </c>
      <c r="F52" s="93">
        <v>4453496.5999999996</v>
      </c>
      <c r="G52" s="93">
        <v>4453496.5999999996</v>
      </c>
      <c r="H52" s="93">
        <f t="shared" si="12"/>
        <v>0</v>
      </c>
      <c r="I52" s="93">
        <v>214150</v>
      </c>
      <c r="J52" s="101">
        <f>G52-I52</f>
        <v>4239346.5999999996</v>
      </c>
    </row>
    <row r="53" spans="1:10" s="92" customFormat="1" ht="15.6" x14ac:dyDescent="0.3">
      <c r="A53" s="98"/>
      <c r="B53" s="92" t="s">
        <v>119</v>
      </c>
      <c r="F53" s="93"/>
      <c r="G53" s="93"/>
      <c r="I53" s="93"/>
      <c r="J53" s="99"/>
    </row>
    <row r="54" spans="1:10" s="92" customFormat="1" ht="15.6" x14ac:dyDescent="0.3">
      <c r="A54" s="98"/>
      <c r="C54" s="92" t="s">
        <v>37</v>
      </c>
      <c r="F54" s="93">
        <v>3000000</v>
      </c>
      <c r="G54" s="93">
        <v>3000000</v>
      </c>
      <c r="H54" s="93">
        <f t="shared" ref="H54:H55" si="13">F54-G54</f>
        <v>0</v>
      </c>
      <c r="I54" s="93">
        <v>2198946.36</v>
      </c>
      <c r="J54" s="101">
        <f>G54-I54</f>
        <v>801053.64000000013</v>
      </c>
    </row>
    <row r="55" spans="1:10" s="92" customFormat="1" ht="15.6" x14ac:dyDescent="0.3">
      <c r="A55" s="98"/>
      <c r="C55" s="92" t="s">
        <v>109</v>
      </c>
      <c r="F55" s="93">
        <v>16267150.67</v>
      </c>
      <c r="G55" s="93">
        <v>20600484.010000002</v>
      </c>
      <c r="H55" s="93">
        <f t="shared" si="13"/>
        <v>-4333333.3400000017</v>
      </c>
      <c r="I55" s="93">
        <v>15890511.619999999</v>
      </c>
      <c r="J55" s="101">
        <f>G55-I55</f>
        <v>4709972.3900000025</v>
      </c>
    </row>
    <row r="56" spans="1:10" s="92" customFormat="1" ht="15.6" x14ac:dyDescent="0.3">
      <c r="A56" s="98"/>
      <c r="B56" s="92" t="s">
        <v>120</v>
      </c>
      <c r="F56" s="93"/>
      <c r="G56" s="93"/>
      <c r="I56" s="93"/>
      <c r="J56" s="99"/>
    </row>
    <row r="57" spans="1:10" s="92" customFormat="1" ht="15.6" x14ac:dyDescent="0.3">
      <c r="A57" s="98"/>
      <c r="C57" s="92" t="s">
        <v>37</v>
      </c>
      <c r="F57" s="93">
        <v>1200000</v>
      </c>
      <c r="G57" s="93">
        <v>1200000</v>
      </c>
      <c r="H57" s="93">
        <f t="shared" ref="H57" si="14">F57-G57</f>
        <v>0</v>
      </c>
      <c r="I57" s="93">
        <v>1073482</v>
      </c>
      <c r="J57" s="101">
        <f t="shared" ref="J57:J59" si="15">G57-I57</f>
        <v>126518</v>
      </c>
    </row>
    <row r="58" spans="1:10" s="92" customFormat="1" ht="15.6" x14ac:dyDescent="0.3">
      <c r="A58" s="98"/>
      <c r="B58" s="92" t="s">
        <v>121</v>
      </c>
      <c r="F58" s="93"/>
      <c r="G58" s="93"/>
      <c r="I58" s="93"/>
      <c r="J58" s="101">
        <f t="shared" si="15"/>
        <v>0</v>
      </c>
    </row>
    <row r="59" spans="1:10" s="92" customFormat="1" ht="15.6" x14ac:dyDescent="0.3">
      <c r="A59" s="98"/>
      <c r="C59" s="92" t="s">
        <v>37</v>
      </c>
      <c r="F59" s="95">
        <v>8746800</v>
      </c>
      <c r="G59" s="95">
        <v>11334479.880000001</v>
      </c>
      <c r="H59" s="95">
        <f t="shared" ref="H59" si="16">F59-G59</f>
        <v>-2587679.8800000008</v>
      </c>
      <c r="I59" s="95">
        <v>10840013.970000001</v>
      </c>
      <c r="J59" s="103">
        <f t="shared" si="15"/>
        <v>494465.91000000015</v>
      </c>
    </row>
    <row r="60" spans="1:10" s="92" customFormat="1" ht="15.6" x14ac:dyDescent="0.3">
      <c r="A60" s="98"/>
      <c r="B60" s="94" t="s">
        <v>122</v>
      </c>
      <c r="F60" s="106">
        <f>SUM(F28:F59)</f>
        <v>175553383.12</v>
      </c>
      <c r="G60" s="106">
        <f>SUM(G28:G59)</f>
        <v>189021693.34</v>
      </c>
      <c r="H60" s="106">
        <f>SUM(H28:H59)</f>
        <v>-13468310.220000004</v>
      </c>
      <c r="I60" s="106">
        <f>SUM(I28:I59)</f>
        <v>171641403.82000002</v>
      </c>
      <c r="J60" s="107">
        <f>SUM(J28:J59)</f>
        <v>17380289.52</v>
      </c>
    </row>
    <row r="61" spans="1:10" s="92" customFormat="1" ht="15.6" x14ac:dyDescent="0.3">
      <c r="A61" s="100" t="s">
        <v>123</v>
      </c>
      <c r="B61" s="94"/>
      <c r="J61" s="99"/>
    </row>
    <row r="62" spans="1:10" s="92" customFormat="1" ht="15.6" x14ac:dyDescent="0.3">
      <c r="A62" s="98"/>
      <c r="B62" s="94" t="s">
        <v>107</v>
      </c>
      <c r="C62" s="94"/>
      <c r="J62" s="99"/>
    </row>
    <row r="63" spans="1:10" s="92" customFormat="1" ht="15.6" x14ac:dyDescent="0.3">
      <c r="A63" s="98"/>
      <c r="C63" s="92" t="s">
        <v>109</v>
      </c>
      <c r="F63" s="93">
        <v>5389420.25</v>
      </c>
      <c r="G63" s="93">
        <v>5384205.8600000003</v>
      </c>
      <c r="H63" s="93">
        <f t="shared" ref="H63" si="17">F63-G63</f>
        <v>5214.3899999996647</v>
      </c>
      <c r="I63" s="93">
        <v>5369995.6399999997</v>
      </c>
      <c r="J63" s="101">
        <f>G63-I63</f>
        <v>14210.220000000671</v>
      </c>
    </row>
    <row r="64" spans="1:10" s="92" customFormat="1" ht="15.6" x14ac:dyDescent="0.3">
      <c r="A64" s="98"/>
      <c r="B64" s="94" t="s">
        <v>113</v>
      </c>
      <c r="F64" s="93"/>
      <c r="G64" s="93"/>
      <c r="I64" s="93"/>
      <c r="J64" s="101">
        <f t="shared" ref="J64:J65" si="18">G64-I64</f>
        <v>0</v>
      </c>
    </row>
    <row r="65" spans="1:10" s="92" customFormat="1" ht="15.6" x14ac:dyDescent="0.3">
      <c r="A65" s="98"/>
      <c r="C65" s="92" t="s">
        <v>109</v>
      </c>
      <c r="F65" s="93">
        <v>78013000</v>
      </c>
      <c r="G65" s="93">
        <v>78013000</v>
      </c>
      <c r="H65" s="93">
        <f t="shared" ref="H65" si="19">F65-G65</f>
        <v>0</v>
      </c>
      <c r="I65" s="93">
        <v>77980555.439999998</v>
      </c>
      <c r="J65" s="101">
        <f t="shared" si="18"/>
        <v>32444.560000002384</v>
      </c>
    </row>
    <row r="66" spans="1:10" s="92" customFormat="1" ht="15.6" x14ac:dyDescent="0.3">
      <c r="A66" s="98"/>
      <c r="B66" s="94" t="s">
        <v>114</v>
      </c>
      <c r="F66" s="93"/>
      <c r="G66" s="93"/>
      <c r="I66" s="93"/>
      <c r="J66" s="101">
        <f t="shared" ref="J66:J67" si="20">G66-I66</f>
        <v>0</v>
      </c>
    </row>
    <row r="67" spans="1:10" s="92" customFormat="1" ht="15.6" x14ac:dyDescent="0.3">
      <c r="A67" s="98"/>
      <c r="C67" s="92" t="s">
        <v>109</v>
      </c>
      <c r="F67" s="95">
        <v>5766327.4900000002</v>
      </c>
      <c r="G67" s="95">
        <v>5766327.4900000002</v>
      </c>
      <c r="H67" s="95">
        <f t="shared" ref="H67" si="21">F67-G67</f>
        <v>0</v>
      </c>
      <c r="I67" s="95">
        <v>5441076.3899999997</v>
      </c>
      <c r="J67" s="103">
        <f t="shared" si="20"/>
        <v>325251.10000000056</v>
      </c>
    </row>
    <row r="68" spans="1:10" s="94" customFormat="1" ht="15.6" x14ac:dyDescent="0.3">
      <c r="A68" s="100"/>
      <c r="B68" s="94" t="s">
        <v>124</v>
      </c>
      <c r="F68" s="106">
        <f>SUM(F63:F67)</f>
        <v>89168747.739999995</v>
      </c>
      <c r="G68" s="106">
        <f>SUM(G63:G67)</f>
        <v>89163533.349999994</v>
      </c>
      <c r="H68" s="106">
        <f>SUM(H63:H67)</f>
        <v>5214.3899999996647</v>
      </c>
      <c r="I68" s="106">
        <f>SUM(I63:I67)</f>
        <v>88791627.469999999</v>
      </c>
      <c r="J68" s="107">
        <f>SUM(J63:J67)</f>
        <v>371905.88000000361</v>
      </c>
    </row>
    <row r="69" spans="1:10" s="94" customFormat="1" ht="15.6" x14ac:dyDescent="0.3">
      <c r="A69" s="100" t="s">
        <v>125</v>
      </c>
      <c r="F69" s="111">
        <f>F60+F68</f>
        <v>264722130.86000001</v>
      </c>
      <c r="G69" s="111">
        <f>G60+G68</f>
        <v>278185226.69</v>
      </c>
      <c r="H69" s="111">
        <f>H60+H68</f>
        <v>-13463095.830000006</v>
      </c>
      <c r="I69" s="111">
        <f>I60+I68</f>
        <v>260433031.29000002</v>
      </c>
      <c r="J69" s="112">
        <f>J60+J68</f>
        <v>17752195.400000002</v>
      </c>
    </row>
    <row r="70" spans="1:10" s="94" customFormat="1" ht="16.2" thickBot="1" x14ac:dyDescent="0.35">
      <c r="A70" s="102" t="s">
        <v>44</v>
      </c>
      <c r="B70" s="108"/>
      <c r="C70" s="108"/>
      <c r="D70" s="108"/>
      <c r="E70" s="108"/>
      <c r="F70" s="109">
        <f>F24-F69</f>
        <v>-89204370.860000014</v>
      </c>
      <c r="G70" s="109">
        <f>G24-G69</f>
        <v>-102667466.69</v>
      </c>
      <c r="H70" s="109">
        <f>H24-H69</f>
        <v>13463095.830000006</v>
      </c>
      <c r="I70" s="109">
        <f>I24-I69</f>
        <v>-79814731.110000014</v>
      </c>
      <c r="J70" s="110">
        <f>J24-J69</f>
        <v>-22852735.580000002</v>
      </c>
    </row>
    <row r="71" spans="1:10" s="92" customFormat="1" ht="15.6" x14ac:dyDescent="0.3"/>
  </sheetData>
  <sheetProtection algorithmName="SHA-512" hashValue="97yjA/7SVux0VZ+nm6lmcysvUcZKdySSHvFaKl5Nd3VYZjifcYG0fSS1uZIVL7Zjt1yQBUU7XGT6eruAUawI2w==" saltValue="5/aEM3NYgpJSJBykdJiBuw==" spinCount="100000" sheet="1" objects="1" scenarios="1" selectLockedCells="1" selectUnlockedCells="1"/>
  <mergeCells count="9">
    <mergeCell ref="D21:E21"/>
    <mergeCell ref="D22:E22"/>
    <mergeCell ref="A1:J1"/>
    <mergeCell ref="A2:J2"/>
    <mergeCell ref="A3:J3"/>
    <mergeCell ref="A4:J4"/>
    <mergeCell ref="A6:E7"/>
    <mergeCell ref="F6:G6"/>
    <mergeCell ref="I6:I7"/>
  </mergeCells>
  <printOptions horizontalCentered="1"/>
  <pageMargins left="1" right="1" top="1.5" bottom="1" header="0.5" footer="0.5"/>
  <pageSetup scale="70" firstPageNumber="8" orientation="landscape" useFirstPageNumber="1" r:id="rId1"/>
  <headerFooter>
    <oddFooter>&amp;C&amp;"Times New Roman,Regular"&amp;12&amp;P</oddFooter>
  </headerFooter>
  <rowBreaks count="1" manualBreakCount="1">
    <brk id="3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6</vt:i4>
      </vt:variant>
    </vt:vector>
  </HeadingPairs>
  <TitlesOfParts>
    <vt:vector size="11" baseType="lpstr">
      <vt:lpstr>4-Position</vt:lpstr>
      <vt:lpstr>5-performance</vt:lpstr>
      <vt:lpstr>6-Equity</vt:lpstr>
      <vt:lpstr>7-Cash Flow</vt:lpstr>
      <vt:lpstr>8-9-SCBAA</vt:lpstr>
      <vt:lpstr>'4-Position'!Print_Area</vt:lpstr>
      <vt:lpstr>'5-performance'!Print_Area</vt:lpstr>
      <vt:lpstr>'6-Equity'!Print_Area</vt:lpstr>
      <vt:lpstr>'7-Cash Flow'!Print_Area</vt:lpstr>
      <vt:lpstr>'8-9-SCBAA'!Print_Area</vt:lpstr>
      <vt:lpstr>'8-9-SCBAA'!Print_Titles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Financial Statements</dc:title>
  <dc:creator>COA - Municipality of Mapandan, Pangasinan</dc:creator>
  <cp:lastModifiedBy>Ben A. Lazo, Jr.</cp:lastModifiedBy>
  <cp:lastPrinted>2023-07-12T05:26:56Z</cp:lastPrinted>
  <dcterms:created xsi:type="dcterms:W3CDTF">2021-04-15T00:31:01Z</dcterms:created>
  <dcterms:modified xsi:type="dcterms:W3CDTF">2023-07-12T05:27:24Z</dcterms:modified>
</cp:coreProperties>
</file>