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Files WADAS\AARS\Ben\AARs\2021\AAR2021\Region1\Mapandan_Pangasinan_aar2021\Mapandan_Pangasinan_aar2021\MapandanPang2021_aar\"/>
    </mc:Choice>
  </mc:AlternateContent>
  <bookViews>
    <workbookView xWindow="0" yWindow="0" windowWidth="23040" windowHeight="9372"/>
  </bookViews>
  <sheets>
    <sheet name="ANNEX A.1" sheetId="1" r:id="rId1"/>
    <sheet name="ANNEX A.2" sheetId="2" r:id="rId2"/>
    <sheet name="ANNEX A.3" sheetId="3" r:id="rId3"/>
    <sheet name="ANNEX A.4" sheetId="4" r:id="rId4"/>
    <sheet name="Annex B" sheetId="8" r:id="rId5"/>
  </sheets>
  <definedNames>
    <definedName name="OLE_LINK15" localSheetId="1">'ANNEX A.2'!$C$25</definedName>
    <definedName name="OLE_LINK15" localSheetId="2">'ANNEX A.3'!#REF!</definedName>
    <definedName name="_xlnm.Print_Area" localSheetId="0">'ANNEX A.1'!$A$1:$F$40</definedName>
    <definedName name="_xlnm.Print_Area" localSheetId="1">'ANNEX A.2'!$A$1:$F$29</definedName>
    <definedName name="_xlnm.Print_Area" localSheetId="2">'ANNEX A.3'!$A$1:$E$19</definedName>
    <definedName name="_xlnm.Print_Area" localSheetId="3">'ANNEX A.4'!$A$1:$E$38</definedName>
    <definedName name="_xlnm.Print_Area" localSheetId="4">'Annex B'!$A$1:$E$43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D17" i="8"/>
  <c r="B12" i="4" l="1"/>
  <c r="D15" i="2"/>
  <c r="D13" i="2"/>
  <c r="E12" i="1"/>
  <c r="D12" i="1"/>
  <c r="B37" i="4" l="1"/>
  <c r="E35" i="4"/>
  <c r="D35" i="4"/>
  <c r="C35" i="4"/>
  <c r="B34" i="4"/>
  <c r="B32" i="4"/>
  <c r="E29" i="4"/>
  <c r="D29" i="4"/>
  <c r="C29" i="4"/>
  <c r="B28" i="4"/>
  <c r="B29" i="4" s="1"/>
  <c r="E23" i="4"/>
  <c r="D23" i="4"/>
  <c r="C23" i="4"/>
  <c r="B22" i="4"/>
  <c r="B21" i="4"/>
  <c r="B20" i="4"/>
  <c r="B19" i="4"/>
  <c r="B18" i="4"/>
  <c r="E16" i="4"/>
  <c r="E24" i="4" s="1"/>
  <c r="E36" i="4" s="1"/>
  <c r="E38" i="4" s="1"/>
  <c r="D16" i="4"/>
  <c r="C16" i="4"/>
  <c r="B15" i="4"/>
  <c r="B14" i="4"/>
  <c r="B13" i="4"/>
  <c r="B11" i="4"/>
  <c r="E17" i="3"/>
  <c r="D17" i="3"/>
  <c r="C16" i="3"/>
  <c r="C15" i="3"/>
  <c r="E13" i="3"/>
  <c r="E18" i="3" s="1"/>
  <c r="D13" i="3"/>
  <c r="C12" i="3"/>
  <c r="C10" i="3"/>
  <c r="D27" i="2"/>
  <c r="F23" i="2"/>
  <c r="E23" i="2"/>
  <c r="D22" i="2"/>
  <c r="D21" i="2"/>
  <c r="D20" i="2"/>
  <c r="D19" i="2"/>
  <c r="F17" i="2"/>
  <c r="E17" i="2"/>
  <c r="D16" i="2"/>
  <c r="D14" i="2"/>
  <c r="D12" i="2"/>
  <c r="D11" i="2"/>
  <c r="C39" i="1"/>
  <c r="F35" i="1"/>
  <c r="E35" i="1"/>
  <c r="D35" i="1"/>
  <c r="C34" i="1"/>
  <c r="C35" i="1" s="1"/>
  <c r="E32" i="1"/>
  <c r="D32" i="1"/>
  <c r="C31" i="1"/>
  <c r="C30" i="1"/>
  <c r="C29" i="1"/>
  <c r="C28" i="1"/>
  <c r="C27" i="1"/>
  <c r="C26" i="1"/>
  <c r="F20" i="1"/>
  <c r="E20" i="1"/>
  <c r="D20" i="1"/>
  <c r="C19" i="1"/>
  <c r="C18" i="1"/>
  <c r="C17" i="1"/>
  <c r="C16" i="1"/>
  <c r="F14" i="1"/>
  <c r="E14" i="1"/>
  <c r="D14" i="1"/>
  <c r="C13" i="1"/>
  <c r="C12" i="1"/>
  <c r="C11" i="1"/>
  <c r="B35" i="4" l="1"/>
  <c r="C24" i="4"/>
  <c r="C36" i="4" s="1"/>
  <c r="C38" i="4" s="1"/>
  <c r="D24" i="4"/>
  <c r="D36" i="4" s="1"/>
  <c r="D38" i="4" s="1"/>
  <c r="D18" i="3"/>
  <c r="C13" i="3"/>
  <c r="E24" i="2"/>
  <c r="E28" i="2" s="1"/>
  <c r="D17" i="2"/>
  <c r="F24" i="2"/>
  <c r="F28" i="2" s="1"/>
  <c r="D23" i="2"/>
  <c r="D24" i="2" s="1"/>
  <c r="D28" i="2" s="1"/>
  <c r="B16" i="4"/>
  <c r="B23" i="4"/>
  <c r="E21" i="1"/>
  <c r="E36" i="1"/>
  <c r="E40" i="1" s="1"/>
  <c r="C14" i="1"/>
  <c r="F21" i="1"/>
  <c r="C20" i="1"/>
  <c r="D21" i="1"/>
  <c r="C32" i="1"/>
  <c r="C36" i="1" s="1"/>
  <c r="C40" i="1" s="1"/>
  <c r="D36" i="1"/>
  <c r="D40" i="1" s="1"/>
  <c r="F32" i="1"/>
  <c r="F36" i="1" s="1"/>
  <c r="F40" i="1" s="1"/>
  <c r="B24" i="4" l="1"/>
  <c r="B36" i="4" s="1"/>
  <c r="B38" i="4" s="1"/>
  <c r="C21" i="1"/>
</calcChain>
</file>

<file path=xl/sharedStrings.xml><?xml version="1.0" encoding="utf-8"?>
<sst xmlns="http://schemas.openxmlformats.org/spreadsheetml/2006/main" count="180" uniqueCount="145">
  <si>
    <t>Municipality of Mapandan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</si>
  <si>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</si>
  <si>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</si>
  <si>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</si>
  <si>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</si>
  <si>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</si>
  <si>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</si>
  <si>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</si>
  <si>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</si>
  <si>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</si>
  <si>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</si>
  <si>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</si>
  <si>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</si>
  <si>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</si>
  <si>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</si>
  <si>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Non-Current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</si>
  <si>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</si>
  <si>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</si>
  <si>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</si>
  <si>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</si>
  <si>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</si>
  <si>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</si>
  <si>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</si>
  <si>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</si>
  <si>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</si>
  <si>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</si>
  <si>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</si>
  <si>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</si>
  <si>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</si>
  <si>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</si>
  <si>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</si>
  <si>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</si>
  <si>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</si>
  <si>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TOTAL</t>
  </si>
  <si>
    <t>GENERAL FUND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</si>
  <si>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</si>
  <si>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</si>
  <si>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</si>
  <si>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</si>
  <si>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</si>
  <si>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</si>
  <si>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</si>
  <si>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</si>
  <si>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</si>
  <si>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Financial Expenses</t>
  </si>
  <si>
    <t>Non-cash Expenses</t>
  </si>
  <si>
    <t>Current Operating Expenses</t>
  </si>
  <si>
    <t>Surplus (Deficit) from Current Operation</t>
  </si>
  <si>
    <t xml:space="preserve">Add (Deduct): </t>
  </si>
  <si>
    <t>Surplus(Deficit) for the period</t>
  </si>
  <si>
    <t>Statement of Changes in Net Assets/Equity, By Fund</t>
  </si>
  <si>
    <t>Add (Deduct)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</si>
  <si>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</si>
  <si>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</si>
  <si>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</si>
  <si>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</si>
  <si>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</si>
  <si>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</si>
  <si>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Statement of Cash Flows, By Fund</t>
  </si>
  <si>
    <t>TRUST FUND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</si>
  <si>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</si>
  <si>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</si>
  <si>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</si>
  <si>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</si>
  <si>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</si>
  <si>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</si>
  <si>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</si>
  <si>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</si>
  <si>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</si>
  <si>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</si>
  <si>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</si>
  <si>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</si>
  <si>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</si>
  <si>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</si>
  <si>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</si>
  <si>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</si>
  <si>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</si>
  <si>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</si>
  <si>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</si>
  <si>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</si>
  <si>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</si>
  <si>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</si>
  <si>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</si>
  <si>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Total Cash Provided by Operating, Investing and Financing Activities</t>
  </si>
  <si>
    <t>Add: Cash at the Beginning of the year</t>
  </si>
  <si>
    <t>Cash Balance at the End of the Year</t>
  </si>
  <si>
    <t>1 of 1</t>
  </si>
  <si>
    <t>Annex A.1</t>
  </si>
  <si>
    <t>Annex A.2</t>
  </si>
  <si>
    <t>Transfers, Assistance and Subsidy From</t>
  </si>
  <si>
    <t>Transfers, Assistance and Subsidy To</t>
  </si>
  <si>
    <t>Annex A.3</t>
  </si>
  <si>
    <t>Annex A.4</t>
  </si>
  <si>
    <t>Purchase/Construction of Property, Plant and Equipment</t>
  </si>
  <si>
    <t>Nature of Transaction</t>
  </si>
  <si>
    <t>Affected Accounts</t>
  </si>
  <si>
    <t>Amount (₱)</t>
  </si>
  <si>
    <t>Auditor's Evaluation</t>
  </si>
  <si>
    <t>Debit (Credit)</t>
  </si>
  <si>
    <t>Cash in Bank-LCCA</t>
  </si>
  <si>
    <t>Offsetting Error</t>
  </si>
  <si>
    <t>Depreciation Expenses - Infrastructure Assets</t>
  </si>
  <si>
    <t>Ref. (AOM No.)</t>
  </si>
  <si>
    <t>Accumulated Depreciation Road Networks</t>
  </si>
  <si>
    <t>Summary of Uncorrected Accounts</t>
  </si>
  <si>
    <t>As at December 31, 2021</t>
  </si>
  <si>
    <t>For the Period Ended December 31, 2021</t>
  </si>
  <si>
    <t>Other Share from National Taxes</t>
  </si>
  <si>
    <t>Shares, Grants and Donations</t>
  </si>
  <si>
    <t>Inclusion of 5% residual value to the compution of depreciation expenses of Road Networks</t>
  </si>
  <si>
    <t>Understatement of expenses and overstatement of accumulated depreciation</t>
  </si>
  <si>
    <t>Depreciation of fully deprceciated road networks</t>
  </si>
  <si>
    <t>Overstatement of expenses and understatement of accumulated depreciation</t>
  </si>
  <si>
    <t>Due from Other Funds</t>
  </si>
  <si>
    <t>Erroneous Recording of LDRRM Equipment</t>
  </si>
  <si>
    <t>Motor Vehicle</t>
  </si>
  <si>
    <t>Construction and Heavy Equipment</t>
  </si>
  <si>
    <t>Disaster Response and Rescue Equipment</t>
  </si>
  <si>
    <t>Recording of varius expenses to Other Maintenance and Other Operating Expenses account</t>
  </si>
  <si>
    <t>Chemical and Filtering Expenses</t>
  </si>
  <si>
    <t>Donations</t>
  </si>
  <si>
    <t>Environment/Sanitary Services</t>
  </si>
  <si>
    <t>Food Supplies Expenses</t>
  </si>
  <si>
    <t>Non-Accountable Forms Expenses</t>
  </si>
  <si>
    <t>Office Supplies Expenses</t>
  </si>
  <si>
    <t>Other Professional Services</t>
  </si>
  <si>
    <t>Other Supplies and Materials Expenses</t>
  </si>
  <si>
    <t>Printing and Publication Expenses</t>
  </si>
  <si>
    <t>Prizes</t>
  </si>
  <si>
    <t>Rent Expense</t>
  </si>
  <si>
    <t>Representation Expenses</t>
  </si>
  <si>
    <t>Training Expenses</t>
  </si>
  <si>
    <t>Other Maintenance and Operating Expesnses</t>
  </si>
  <si>
    <t>Recording of Trasnsfer of 2021 Unexpended QRF and MOOE-MF of LDRRMF as Due from Other Funds (Trust Fund Books)</t>
  </si>
  <si>
    <t>22-13</t>
  </si>
  <si>
    <t>22-22</t>
  </si>
  <si>
    <t>22-01</t>
  </si>
  <si>
    <t>22-17</t>
  </si>
  <si>
    <t>Statement of  Financial Performance, By Fund</t>
  </si>
  <si>
    <t>Statement of  Financial Position, By Fund</t>
  </si>
  <si>
    <t>Balances at January 1</t>
  </si>
  <si>
    <t>Balances at December 31</t>
  </si>
  <si>
    <t>Annex B</t>
  </si>
  <si>
    <t>1 of 2</t>
  </si>
  <si>
    <t>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</si>
</sst>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 * #,##0.00\ ;\ \(#,##0.00\)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164" fontId="3" fillId="0" borderId="0" xfId="1" applyFont="1"/>
    <xf numFmtId="164" fontId="3" fillId="0" borderId="0" xfId="1" applyFont="1" applyBorder="1"/>
    <xf numFmtId="164" fontId="3" fillId="0" borderId="0" xfId="1" applyFont="1" applyFill="1" applyBorder="1"/>
    <xf numFmtId="164" fontId="3" fillId="0" borderId="0" xfId="1" applyFont="1" applyFill="1"/>
    <xf numFmtId="164" fontId="2" fillId="0" borderId="2" xfId="1" applyFont="1" applyBorder="1"/>
    <xf numFmtId="164" fontId="3" fillId="0" borderId="3" xfId="1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 wrapText="1"/>
    </xf>
    <xf numFmtId="164" fontId="2" fillId="0" borderId="0" xfId="1" applyFont="1" applyBorder="1"/>
    <xf numFmtId="0" fontId="7" fillId="0" borderId="0" xfId="3" applyFont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/>
    </xf>
    <xf numFmtId="164" fontId="3" fillId="0" borderId="0" xfId="1" applyFont="1" applyFill="1" applyAlignment="1">
      <alignment horizontal="right" vertical="top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left" vertical="top" wrapText="1"/>
    </xf>
    <xf numFmtId="164" fontId="3" fillId="0" borderId="0" xfId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0" fillId="0" borderId="5" xfId="0" applyFont="1" applyBorder="1" applyAlignment="1">
      <alignment horizontal="left" vertical="center" wrapText="1"/>
    </xf>
    <xf numFmtId="165" fontId="3" fillId="0" borderId="0" xfId="0" applyNumberFormat="1" applyFont="1"/>
    <xf numFmtId="164" fontId="3" fillId="0" borderId="0" xfId="1" applyFont="1" applyAlignment="1">
      <alignment horizontal="center"/>
    </xf>
    <xf numFmtId="164" fontId="9" fillId="0" borderId="5" xfId="1" applyFont="1" applyBorder="1" applyAlignment="1">
      <alignment horizontal="center" vertical="center"/>
    </xf>
    <xf numFmtId="164" fontId="10" fillId="0" borderId="5" xfId="1" applyFont="1" applyBorder="1" applyAlignment="1">
      <alignment horizontal="center" vertical="center"/>
    </xf>
    <xf numFmtId="164" fontId="10" fillId="0" borderId="5" xfId="1" applyFont="1" applyBorder="1" applyAlignment="1">
      <alignment vertical="center"/>
    </xf>
    <xf numFmtId="0" fontId="11" fillId="0" borderId="0" xfId="0" applyFont="1"/>
    <xf numFmtId="0" fontId="10" fillId="0" borderId="5" xfId="0" applyFont="1" applyBorder="1" applyAlignment="1">
      <alignment horizontal="left" vertical="center" wrapText="1"/>
    </xf>
    <xf numFmtId="164" fontId="10" fillId="0" borderId="5" xfId="1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164" fontId="3" fillId="0" borderId="0" xfId="1" applyFont="1" applyBorder="1" applyAlignment="1">
      <alignment horizontal="right" vertical="center"/>
    </xf>
    <xf numFmtId="164" fontId="3" fillId="0" borderId="0" xfId="1" applyFont="1" applyFill="1" applyBorder="1" applyAlignment="1">
      <alignment horizontal="right" vertical="center"/>
    </xf>
    <xf numFmtId="164" fontId="3" fillId="0" borderId="0" xfId="2" applyFont="1" applyBorder="1" applyAlignment="1">
      <alignment horizontal="right" vertical="center"/>
    </xf>
    <xf numFmtId="164" fontId="2" fillId="0" borderId="1" xfId="1" applyFont="1" applyBorder="1" applyAlignment="1">
      <alignment horizontal="right" vertical="center"/>
    </xf>
    <xf numFmtId="164" fontId="2" fillId="0" borderId="1" xfId="1" applyFont="1" applyFill="1" applyBorder="1" applyAlignment="1">
      <alignment horizontal="right" vertical="center"/>
    </xf>
    <xf numFmtId="164" fontId="3" fillId="0" borderId="0" xfId="1" applyFont="1" applyAlignment="1">
      <alignment horizontal="right" vertical="center"/>
    </xf>
    <xf numFmtId="164" fontId="3" fillId="0" borderId="0" xfId="1" applyFont="1" applyFill="1" applyAlignment="1">
      <alignment horizontal="right" vertical="center"/>
    </xf>
    <xf numFmtId="164" fontId="2" fillId="0" borderId="2" xfId="1" applyFont="1" applyBorder="1" applyAlignment="1">
      <alignment horizontal="right" vertical="center"/>
    </xf>
    <xf numFmtId="164" fontId="2" fillId="0" borderId="2" xfId="1" applyFont="1" applyFill="1" applyBorder="1" applyAlignment="1">
      <alignment horizontal="right" vertical="center"/>
    </xf>
    <xf numFmtId="164" fontId="3" fillId="0" borderId="0" xfId="2" applyFont="1" applyAlignment="1">
      <alignment horizontal="right" vertical="center"/>
    </xf>
    <xf numFmtId="164" fontId="3" fillId="0" borderId="3" xfId="1" applyFont="1" applyBorder="1" applyAlignment="1">
      <alignment vertical="center"/>
    </xf>
    <xf numFmtId="164" fontId="3" fillId="0" borderId="3" xfId="1" applyFont="1" applyFill="1" applyBorder="1" applyAlignment="1">
      <alignment vertical="center"/>
    </xf>
    <xf numFmtId="164" fontId="2" fillId="0" borderId="2" xfId="1" applyFont="1" applyBorder="1" applyAlignment="1">
      <alignment vertical="center"/>
    </xf>
    <xf numFmtId="164" fontId="2" fillId="0" borderId="2" xfId="1" applyFont="1" applyFill="1" applyBorder="1" applyAlignment="1">
      <alignment vertical="center"/>
    </xf>
    <xf numFmtId="164" fontId="2" fillId="0" borderId="0" xfId="1" applyFont="1" applyAlignment="1">
      <alignment horizontal="right"/>
    </xf>
    <xf numFmtId="164" fontId="2" fillId="0" borderId="0" xfId="1" applyFont="1" applyAlignment="1">
      <alignment horizontal="right" vertical="center"/>
    </xf>
    <xf numFmtId="164" fontId="2" fillId="0" borderId="0" xfId="1" applyFont="1" applyFill="1" applyAlignment="1">
      <alignment horizontal="right" vertical="center"/>
    </xf>
    <xf numFmtId="164" fontId="3" fillId="0" borderId="0" xfId="1" applyFont="1" applyBorder="1" applyAlignment="1">
      <alignment vertical="center"/>
    </xf>
    <xf numFmtId="164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4" xfId="1" applyFont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64" fontId="3" fillId="0" borderId="3" xfId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164" fontId="2" fillId="0" borderId="3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164" fontId="10" fillId="0" borderId="8" xfId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164" fontId="10" fillId="0" borderId="0" xfId="1" applyFont="1" applyBorder="1" applyAlignment="1">
      <alignment vertical="center"/>
    </xf>
    <xf numFmtId="0" fontId="11" fillId="0" borderId="0" xfId="0" applyFont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5" xfId="0" quotePrefix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8" xfId="0" quotePrefix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" fontId="10" fillId="0" borderId="8" xfId="0" quotePrefix="1" applyNumberFormat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Comma" xfId="1" builtinId="3"/>
    <cellStyle name="Comma 2" xfId="5"/>
    <cellStyle name="Comma 3" xfId="4"/>
    <cellStyle name="Comma 4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showWhiteSpace="0" zoomScaleNormal="100" zoomScaleSheetLayoutView="100" workbookViewId="0"/>
  </sheetViews>
  <sheetFormatPr defaultColWidth="9.21875" defaultRowHeight="15.6" x14ac:dyDescent="0.3"/>
  <cols>
    <col min="1" max="1" width="3.21875" style="1" customWidth="1"/>
    <col min="2" max="2" width="24.21875" style="27" customWidth="1"/>
    <col min="3" max="3" width="16.44140625" style="6" customWidth="1"/>
    <col min="4" max="4" width="16.77734375" style="6" customWidth="1"/>
    <col min="5" max="5" width="14.21875" style="6" customWidth="1"/>
    <col min="6" max="6" width="15.44140625" style="6" customWidth="1"/>
    <col min="7" max="7" width="12.77734375" style="1" bestFit="1" customWidth="1"/>
    <col min="8" max="16384" width="9.21875" style="1"/>
  </cols>
  <sheetData>
    <row r="1" spans="1:6" x14ac:dyDescent="0.3">
      <c r="F1" s="61" t="s">
        <v>87</v>
      </c>
    </row>
    <row r="2" spans="1:6" x14ac:dyDescent="0.3">
      <c r="F2" s="26" t="s">
        <v>86</v>
      </c>
    </row>
    <row r="4" spans="1:6" ht="17.399999999999999" x14ac:dyDescent="0.3">
      <c r="A4" s="84" t="s">
        <v>0</v>
      </c>
      <c r="B4" s="84"/>
      <c r="C4" s="84"/>
      <c r="D4" s="84"/>
      <c r="E4" s="84"/>
      <c r="F4" s="84"/>
    </row>
    <row r="5" spans="1:6" ht="17.399999999999999" x14ac:dyDescent="0.3">
      <c r="A5" s="84" t="s">
        <v>139</v>
      </c>
      <c r="B5" s="84"/>
      <c r="C5" s="84"/>
      <c r="D5" s="84"/>
      <c r="E5" s="84"/>
      <c r="F5" s="84"/>
    </row>
    <row r="6" spans="1:6" ht="18" x14ac:dyDescent="0.35">
      <c r="A6" s="85" t="s">
        <v>105</v>
      </c>
      <c r="B6" s="85"/>
      <c r="C6" s="85"/>
      <c r="D6" s="85"/>
      <c r="E6" s="85"/>
      <c r="F6" s="85"/>
    </row>
    <row r="7" spans="1:6" s="2" customFormat="1" x14ac:dyDescent="0.3">
      <c r="C7" s="3"/>
      <c r="D7" s="3"/>
      <c r="E7" s="3"/>
      <c r="F7" s="3"/>
    </row>
    <row r="8" spans="1:6" s="2" customFormat="1" ht="12.75" customHeight="1" x14ac:dyDescent="0.3">
      <c r="C8" s="4" t="s">
        <v>1</v>
      </c>
      <c r="D8" s="4" t="s">
        <v>2</v>
      </c>
      <c r="E8" s="4" t="s">
        <v>3</v>
      </c>
      <c r="F8" s="4" t="s">
        <v>4</v>
      </c>
    </row>
    <row r="9" spans="1:6" x14ac:dyDescent="0.3">
      <c r="A9" s="5" t="s">
        <v>5</v>
      </c>
    </row>
    <row r="10" spans="1:6" ht="16.2" x14ac:dyDescent="0.35">
      <c r="B10" s="28" t="s">
        <v>6</v>
      </c>
    </row>
    <row r="11" spans="1:6" ht="17.25" customHeight="1" x14ac:dyDescent="0.3">
      <c r="A11" s="30"/>
      <c r="B11" s="31" t="s">
        <v>7</v>
      </c>
      <c r="C11" s="47">
        <f>+D11+E11+F11</f>
        <v>30160955.420000002</v>
      </c>
      <c r="D11" s="48">
        <v>25334550.010000002</v>
      </c>
      <c r="E11" s="48">
        <v>701419.56</v>
      </c>
      <c r="F11" s="49">
        <v>4124985.85</v>
      </c>
    </row>
    <row r="12" spans="1:6" x14ac:dyDescent="0.3">
      <c r="A12" s="30"/>
      <c r="B12" s="31" t="s">
        <v>8</v>
      </c>
      <c r="C12" s="47">
        <f>+D12+E12+F12</f>
        <v>1934427.25</v>
      </c>
      <c r="D12" s="48">
        <f>757572.18</f>
        <v>757572.18</v>
      </c>
      <c r="E12" s="48">
        <f>453687.28</f>
        <v>453687.28</v>
      </c>
      <c r="F12" s="47">
        <v>723167.79</v>
      </c>
    </row>
    <row r="13" spans="1:6" x14ac:dyDescent="0.3">
      <c r="A13" s="30"/>
      <c r="B13" s="31" t="s">
        <v>9</v>
      </c>
      <c r="C13" s="47">
        <f>+D13+E13+F13</f>
        <v>120822.15</v>
      </c>
      <c r="D13" s="48">
        <v>120822.15</v>
      </c>
      <c r="E13" s="48">
        <v>0</v>
      </c>
      <c r="F13" s="47">
        <v>0</v>
      </c>
    </row>
    <row r="14" spans="1:6" s="5" customFormat="1" ht="16.2" thickBot="1" x14ac:dyDescent="0.35">
      <c r="A14" s="32"/>
      <c r="B14" s="25" t="s">
        <v>10</v>
      </c>
      <c r="C14" s="50">
        <f>SUM(C11:C13)</f>
        <v>32216204.82</v>
      </c>
      <c r="D14" s="51">
        <f>SUM(D11:D13)</f>
        <v>26212944.34</v>
      </c>
      <c r="E14" s="51">
        <f>SUM(E11:E13)</f>
        <v>1155106.8400000001</v>
      </c>
      <c r="F14" s="50">
        <f>SUM(F11:F13)</f>
        <v>4848153.6400000006</v>
      </c>
    </row>
    <row r="15" spans="1:6" ht="16.2" x14ac:dyDescent="0.3">
      <c r="A15" s="30"/>
      <c r="B15" s="33" t="s">
        <v>11</v>
      </c>
      <c r="C15" s="52"/>
      <c r="D15" s="53"/>
      <c r="E15" s="53"/>
      <c r="F15" s="52"/>
    </row>
    <row r="16" spans="1:6" x14ac:dyDescent="0.3">
      <c r="A16" s="30"/>
      <c r="B16" s="31" t="s">
        <v>12</v>
      </c>
      <c r="C16" s="47">
        <f>+D16+E16+F16</f>
        <v>37074.910000000003</v>
      </c>
      <c r="D16" s="53">
        <v>37074.910000000003</v>
      </c>
      <c r="E16" s="53">
        <v>0</v>
      </c>
      <c r="F16" s="52">
        <v>0</v>
      </c>
    </row>
    <row r="17" spans="1:6" x14ac:dyDescent="0.3">
      <c r="A17" s="30"/>
      <c r="B17" s="31" t="s">
        <v>8</v>
      </c>
      <c r="C17" s="47">
        <f>+D17+E17+F17</f>
        <v>613635.81000000006</v>
      </c>
      <c r="D17" s="53">
        <v>504445.31</v>
      </c>
      <c r="E17" s="53">
        <v>0</v>
      </c>
      <c r="F17" s="49">
        <v>109190.5</v>
      </c>
    </row>
    <row r="18" spans="1:6" ht="31.2" x14ac:dyDescent="0.3">
      <c r="A18" s="30"/>
      <c r="B18" s="31" t="s">
        <v>13</v>
      </c>
      <c r="C18" s="47">
        <f>+D18+E18+F18</f>
        <v>256089990.19</v>
      </c>
      <c r="D18" s="53">
        <v>254172075.38</v>
      </c>
      <c r="E18" s="53">
        <v>1917914.81</v>
      </c>
      <c r="F18" s="52">
        <v>0</v>
      </c>
    </row>
    <row r="19" spans="1:6" x14ac:dyDescent="0.3">
      <c r="A19" s="30"/>
      <c r="B19" s="31" t="s">
        <v>14</v>
      </c>
      <c r="C19" s="47">
        <f>+D19+E19+F19</f>
        <v>110000</v>
      </c>
      <c r="D19" s="53">
        <v>110000</v>
      </c>
      <c r="E19" s="53">
        <v>0</v>
      </c>
      <c r="F19" s="52">
        <v>0</v>
      </c>
    </row>
    <row r="20" spans="1:6" s="5" customFormat="1" ht="31.8" thickBot="1" x14ac:dyDescent="0.35">
      <c r="A20" s="32"/>
      <c r="B20" s="25" t="s">
        <v>15</v>
      </c>
      <c r="C20" s="50">
        <f>SUM(C16:C19)</f>
        <v>256850700.91</v>
      </c>
      <c r="D20" s="51">
        <f>SUM(D16:D19)</f>
        <v>254823595.59999999</v>
      </c>
      <c r="E20" s="51">
        <f>SUM(E16:E19)</f>
        <v>1917914.81</v>
      </c>
      <c r="F20" s="50">
        <f>SUM(F16:F19)</f>
        <v>109190.5</v>
      </c>
    </row>
    <row r="21" spans="1:6" s="5" customFormat="1" ht="16.2" thickBot="1" x14ac:dyDescent="0.35">
      <c r="A21" s="32" t="s">
        <v>16</v>
      </c>
      <c r="B21" s="25"/>
      <c r="C21" s="54">
        <f>+C20+C14</f>
        <v>289066905.73000002</v>
      </c>
      <c r="D21" s="55">
        <f>+D20+D14</f>
        <v>281036539.94</v>
      </c>
      <c r="E21" s="55">
        <f>+E20+E14</f>
        <v>3073021.6500000004</v>
      </c>
      <c r="F21" s="54">
        <f>+F20+F14</f>
        <v>4957344.1400000006</v>
      </c>
    </row>
    <row r="22" spans="1:6" x14ac:dyDescent="0.3">
      <c r="A22" s="30"/>
      <c r="B22" s="31"/>
      <c r="C22" s="52"/>
      <c r="D22" s="53"/>
      <c r="E22" s="53"/>
      <c r="F22" s="52"/>
    </row>
    <row r="23" spans="1:6" x14ac:dyDescent="0.3">
      <c r="A23" s="32" t="s">
        <v>17</v>
      </c>
      <c r="B23" s="31"/>
      <c r="C23" s="52"/>
      <c r="D23" s="53"/>
      <c r="E23" s="53"/>
      <c r="F23" s="52"/>
    </row>
    <row r="24" spans="1:6" x14ac:dyDescent="0.3">
      <c r="A24" s="32" t="s">
        <v>18</v>
      </c>
      <c r="B24" s="31"/>
      <c r="C24" s="52"/>
      <c r="D24" s="53"/>
      <c r="E24" s="53"/>
      <c r="F24" s="52"/>
    </row>
    <row r="25" spans="1:6" ht="16.2" x14ac:dyDescent="0.3">
      <c r="A25" s="30"/>
      <c r="B25" s="33" t="s">
        <v>19</v>
      </c>
      <c r="C25" s="52"/>
      <c r="D25" s="53"/>
      <c r="E25" s="53"/>
      <c r="F25" s="52"/>
    </row>
    <row r="26" spans="1:6" x14ac:dyDescent="0.3">
      <c r="A26" s="30"/>
      <c r="B26" s="31" t="s">
        <v>20</v>
      </c>
      <c r="C26" s="47">
        <f t="shared" ref="C26:C31" si="0">+D26+E26+F26</f>
        <v>8005801.4299999997</v>
      </c>
      <c r="D26" s="53">
        <v>7882067.0099999998</v>
      </c>
      <c r="E26" s="53">
        <v>123734.42</v>
      </c>
      <c r="F26" s="52">
        <v>0</v>
      </c>
    </row>
    <row r="27" spans="1:6" x14ac:dyDescent="0.3">
      <c r="A27" s="30"/>
      <c r="B27" s="31" t="s">
        <v>21</v>
      </c>
      <c r="C27" s="47">
        <f t="shared" si="0"/>
        <v>5503560.2299999995</v>
      </c>
      <c r="D27" s="53">
        <v>3534682.59</v>
      </c>
      <c r="E27" s="53">
        <v>34610.94</v>
      </c>
      <c r="F27" s="56">
        <v>1934266.7</v>
      </c>
    </row>
    <row r="28" spans="1:6" x14ac:dyDescent="0.3">
      <c r="A28" s="30"/>
      <c r="B28" s="31" t="s">
        <v>22</v>
      </c>
      <c r="C28" s="47">
        <f t="shared" si="0"/>
        <v>222090.47</v>
      </c>
      <c r="D28" s="53">
        <v>3632.37</v>
      </c>
      <c r="E28" s="53">
        <v>15782.69</v>
      </c>
      <c r="F28" s="56">
        <v>202675.41</v>
      </c>
    </row>
    <row r="29" spans="1:6" x14ac:dyDescent="0.3">
      <c r="A29" s="30"/>
      <c r="B29" s="31" t="s">
        <v>23</v>
      </c>
      <c r="C29" s="47">
        <f t="shared" si="0"/>
        <v>1789326.82</v>
      </c>
      <c r="D29" s="53">
        <v>841.24</v>
      </c>
      <c r="E29" s="53">
        <v>0</v>
      </c>
      <c r="F29" s="56">
        <v>1788485.58</v>
      </c>
    </row>
    <row r="30" spans="1:6" ht="31.2" x14ac:dyDescent="0.3">
      <c r="A30" s="30"/>
      <c r="B30" s="31" t="s">
        <v>24</v>
      </c>
      <c r="C30" s="47">
        <f t="shared" si="0"/>
        <v>885414.52</v>
      </c>
      <c r="D30" s="53">
        <v>442707.26</v>
      </c>
      <c r="E30" s="53">
        <v>442707.26</v>
      </c>
      <c r="F30" s="47">
        <v>0</v>
      </c>
    </row>
    <row r="31" spans="1:6" x14ac:dyDescent="0.3">
      <c r="A31" s="30"/>
      <c r="B31" s="31" t="s">
        <v>25</v>
      </c>
      <c r="C31" s="47">
        <f t="shared" si="0"/>
        <v>2184912.1</v>
      </c>
      <c r="D31" s="53">
        <v>1135299.79</v>
      </c>
      <c r="E31" s="53">
        <v>17695.86</v>
      </c>
      <c r="F31" s="56">
        <v>1031916.45</v>
      </c>
    </row>
    <row r="32" spans="1:6" s="5" customFormat="1" ht="21" customHeight="1" thickBot="1" x14ac:dyDescent="0.35">
      <c r="A32" s="32"/>
      <c r="B32" s="25" t="s">
        <v>26</v>
      </c>
      <c r="C32" s="50">
        <f>SUM(C26:C31)</f>
        <v>18591105.57</v>
      </c>
      <c r="D32" s="51">
        <f>SUM(D26:D31)</f>
        <v>12999230.259999998</v>
      </c>
      <c r="E32" s="51">
        <f>SUM(E26:E31)</f>
        <v>634531.17000000004</v>
      </c>
      <c r="F32" s="50">
        <f>SUM(F26:F31)</f>
        <v>4957344.1399999997</v>
      </c>
    </row>
    <row r="33" spans="1:6" ht="15.75" customHeight="1" x14ac:dyDescent="0.3">
      <c r="A33" s="30"/>
      <c r="B33" s="33" t="s">
        <v>27</v>
      </c>
      <c r="C33" s="52"/>
      <c r="D33" s="53"/>
      <c r="E33" s="53"/>
      <c r="F33" s="52"/>
    </row>
    <row r="34" spans="1:6" x14ac:dyDescent="0.3">
      <c r="A34" s="30"/>
      <c r="B34" s="31" t="s">
        <v>20</v>
      </c>
      <c r="C34" s="47">
        <f>+D34+E34+F34</f>
        <v>28297486.989999998</v>
      </c>
      <c r="D34" s="53">
        <v>28297486.989999998</v>
      </c>
      <c r="E34" s="53">
        <v>0</v>
      </c>
      <c r="F34" s="52">
        <v>0</v>
      </c>
    </row>
    <row r="35" spans="1:6" s="5" customFormat="1" ht="31.8" thickBot="1" x14ac:dyDescent="0.35">
      <c r="A35" s="32"/>
      <c r="B35" s="25" t="s">
        <v>28</v>
      </c>
      <c r="C35" s="50">
        <f>SUM(C34:C34)</f>
        <v>28297486.989999998</v>
      </c>
      <c r="D35" s="51">
        <f>SUM(D34:D34)</f>
        <v>28297486.989999998</v>
      </c>
      <c r="E35" s="51">
        <f>SUM(E34:E34)</f>
        <v>0</v>
      </c>
      <c r="F35" s="50">
        <f>SUM(F34:F34)</f>
        <v>0</v>
      </c>
    </row>
    <row r="36" spans="1:6" s="5" customFormat="1" ht="16.2" thickBot="1" x14ac:dyDescent="0.35">
      <c r="A36" s="32" t="s">
        <v>29</v>
      </c>
      <c r="B36" s="25"/>
      <c r="C36" s="54">
        <f>+C35+C32</f>
        <v>46888592.560000002</v>
      </c>
      <c r="D36" s="55">
        <f>+D35+D32</f>
        <v>41296717.25</v>
      </c>
      <c r="E36" s="55">
        <f>+E35+E32</f>
        <v>634531.17000000004</v>
      </c>
      <c r="F36" s="54">
        <f>+F35+F32</f>
        <v>4957344.1399999997</v>
      </c>
    </row>
    <row r="37" spans="1:6" x14ac:dyDescent="0.3">
      <c r="A37" s="30"/>
      <c r="B37" s="31"/>
      <c r="D37" s="9"/>
      <c r="E37" s="9"/>
    </row>
    <row r="38" spans="1:6" x14ac:dyDescent="0.3">
      <c r="A38" s="32" t="s">
        <v>30</v>
      </c>
      <c r="B38" s="31"/>
      <c r="C38" s="7"/>
      <c r="D38" s="9"/>
      <c r="E38" s="9"/>
    </row>
    <row r="39" spans="1:6" x14ac:dyDescent="0.3">
      <c r="A39" s="30"/>
      <c r="B39" s="31" t="s">
        <v>31</v>
      </c>
      <c r="C39" s="57">
        <f>+D39+E39+F39</f>
        <v>242178313.16999999</v>
      </c>
      <c r="D39" s="58">
        <v>239739822.69</v>
      </c>
      <c r="E39" s="58">
        <v>2438490.48</v>
      </c>
      <c r="F39" s="57">
        <v>0</v>
      </c>
    </row>
    <row r="40" spans="1:6" s="5" customFormat="1" ht="30.75" customHeight="1" thickBot="1" x14ac:dyDescent="0.35">
      <c r="A40" s="86" t="s">
        <v>32</v>
      </c>
      <c r="B40" s="86"/>
      <c r="C40" s="59">
        <f>+C36+C39</f>
        <v>289066905.73000002</v>
      </c>
      <c r="D40" s="60">
        <f>+D36+D39</f>
        <v>281036539.94</v>
      </c>
      <c r="E40" s="60">
        <f>+E36+E39</f>
        <v>3073021.65</v>
      </c>
      <c r="F40" s="59">
        <f>+F36+F39</f>
        <v>4957344.1399999997</v>
      </c>
    </row>
  </sheetData>
  <sheetProtection algorithmName="SHA-512" hashValue="MBrcXgVgJg+Z3lUfY9Z9glyKhkGn8SahjudvrG32SF6g0pTjqrZ9fYNTus3/FUK5V9KCnUk6GzfTWxUymUZFOQ==" saltValue="nvnj309mIkG4PkhwnY+DAw==" spinCount="100000" sheet="1" objects="1" scenarios="1" selectLockedCells="1" selectUnlockedCells="1"/>
  <mergeCells count="4">
    <mergeCell ref="A4:F4"/>
    <mergeCell ref="A5:F5"/>
    <mergeCell ref="A6:F6"/>
    <mergeCell ref="A40:B40"/>
  </mergeCells>
  <printOptions horizontalCentered="1"/>
  <pageMargins left="1.5" right="1" top="1" bottom="1" header="0" footer="0"/>
  <pageSetup scale="84" orientation="portrait" horizontalDpi="4294967293" verticalDpi="36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zoomScaleSheetLayoutView="100" workbookViewId="0">
      <selection activeCell="B1" sqref="B1"/>
    </sheetView>
  </sheetViews>
  <sheetFormatPr defaultColWidth="9.21875" defaultRowHeight="15.6" x14ac:dyDescent="0.3"/>
  <cols>
    <col min="1" max="1" width="0.21875" style="1" customWidth="1"/>
    <col min="2" max="2" width="3.21875" style="1" customWidth="1"/>
    <col min="3" max="3" width="32" style="27" customWidth="1"/>
    <col min="4" max="4" width="18.21875" style="6" customWidth="1"/>
    <col min="5" max="5" width="19.21875" style="6" customWidth="1"/>
    <col min="6" max="6" width="15.77734375" style="6" customWidth="1"/>
    <col min="7" max="7" width="12.77734375" style="1" bestFit="1" customWidth="1"/>
    <col min="8" max="16384" width="9.21875" style="1"/>
  </cols>
  <sheetData>
    <row r="1" spans="1:6" x14ac:dyDescent="0.3">
      <c r="F1" s="61" t="s">
        <v>88</v>
      </c>
    </row>
    <row r="2" spans="1:6" x14ac:dyDescent="0.3">
      <c r="F2" s="26" t="s">
        <v>86</v>
      </c>
    </row>
    <row r="4" spans="1:6" ht="17.399999999999999" x14ac:dyDescent="0.3">
      <c r="A4" s="84" t="s">
        <v>0</v>
      </c>
      <c r="B4" s="84"/>
      <c r="C4" s="84"/>
      <c r="D4" s="84"/>
      <c r="E4" s="84"/>
      <c r="F4" s="84"/>
    </row>
    <row r="5" spans="1:6" ht="17.399999999999999" x14ac:dyDescent="0.3">
      <c r="A5" s="84" t="s">
        <v>138</v>
      </c>
      <c r="B5" s="84"/>
      <c r="C5" s="84"/>
      <c r="D5" s="84"/>
      <c r="E5" s="84"/>
      <c r="F5" s="84"/>
    </row>
    <row r="6" spans="1:6" ht="18" x14ac:dyDescent="0.35">
      <c r="A6" s="85" t="s">
        <v>106</v>
      </c>
      <c r="B6" s="85"/>
      <c r="C6" s="85"/>
      <c r="D6" s="85"/>
      <c r="E6" s="85"/>
      <c r="F6" s="85"/>
    </row>
    <row r="8" spans="1:6" x14ac:dyDescent="0.3">
      <c r="D8" s="12"/>
      <c r="E8" s="12"/>
      <c r="F8" s="12"/>
    </row>
    <row r="9" spans="1:6" ht="30.75" customHeight="1" x14ac:dyDescent="0.3">
      <c r="D9" s="13" t="s">
        <v>33</v>
      </c>
      <c r="E9" s="13" t="s">
        <v>34</v>
      </c>
      <c r="F9" s="13" t="s">
        <v>3</v>
      </c>
    </row>
    <row r="10" spans="1:6" ht="12.75" customHeight="1" x14ac:dyDescent="0.3">
      <c r="A10" s="5"/>
      <c r="B10" s="5" t="s">
        <v>35</v>
      </c>
    </row>
    <row r="11" spans="1:6" x14ac:dyDescent="0.3">
      <c r="C11" s="27" t="s">
        <v>36</v>
      </c>
      <c r="D11" s="47">
        <f t="shared" ref="D11:D16" si="0">+E11+F11</f>
        <v>7401435.1699999999</v>
      </c>
      <c r="E11" s="48">
        <v>4678312.54</v>
      </c>
      <c r="F11" s="47">
        <v>2723122.63</v>
      </c>
    </row>
    <row r="12" spans="1:6" ht="31.2" x14ac:dyDescent="0.3">
      <c r="C12" s="27" t="s">
        <v>37</v>
      </c>
      <c r="D12" s="47">
        <f t="shared" si="0"/>
        <v>118841250</v>
      </c>
      <c r="E12" s="48">
        <v>118841250</v>
      </c>
      <c r="F12" s="47">
        <v>0</v>
      </c>
    </row>
    <row r="13" spans="1:6" x14ac:dyDescent="0.3">
      <c r="C13" s="27" t="s">
        <v>107</v>
      </c>
      <c r="D13" s="47">
        <f t="shared" si="0"/>
        <v>1884415</v>
      </c>
      <c r="E13" s="48">
        <v>1884415</v>
      </c>
      <c r="F13" s="47"/>
    </row>
    <row r="14" spans="1:6" x14ac:dyDescent="0.3">
      <c r="C14" s="27" t="s">
        <v>38</v>
      </c>
      <c r="D14" s="47">
        <f t="shared" si="0"/>
        <v>15531307.960000001</v>
      </c>
      <c r="E14" s="48">
        <v>15530488.060000001</v>
      </c>
      <c r="F14" s="47">
        <v>819.9</v>
      </c>
    </row>
    <row r="15" spans="1:6" x14ac:dyDescent="0.3">
      <c r="C15" s="27" t="s">
        <v>108</v>
      </c>
      <c r="D15" s="47">
        <f t="shared" si="0"/>
        <v>144748.79999999999</v>
      </c>
      <c r="E15" s="48">
        <v>144748.79999999999</v>
      </c>
      <c r="F15" s="47"/>
    </row>
    <row r="16" spans="1:6" x14ac:dyDescent="0.3">
      <c r="C16" s="27" t="s">
        <v>39</v>
      </c>
      <c r="D16" s="47">
        <f t="shared" si="0"/>
        <v>700688.84</v>
      </c>
      <c r="E16" s="48">
        <v>700688.84</v>
      </c>
      <c r="F16" s="47">
        <v>0</v>
      </c>
    </row>
    <row r="17" spans="1:6" ht="16.2" thickBot="1" x14ac:dyDescent="0.35">
      <c r="A17" s="5"/>
      <c r="B17" s="5" t="s">
        <v>40</v>
      </c>
      <c r="C17" s="29"/>
      <c r="D17" s="50">
        <f>SUM(D11:D16)</f>
        <v>144503845.77000001</v>
      </c>
      <c r="E17" s="51">
        <f>SUM(E11:E16)</f>
        <v>141779903.24000001</v>
      </c>
      <c r="F17" s="50">
        <f>SUM(F11:F16)</f>
        <v>2723942.53</v>
      </c>
    </row>
    <row r="18" spans="1:6" ht="16.2" x14ac:dyDescent="0.35">
      <c r="B18" s="5" t="s">
        <v>41</v>
      </c>
      <c r="C18" s="28"/>
      <c r="D18" s="52"/>
      <c r="E18" s="53"/>
      <c r="F18" s="52"/>
    </row>
    <row r="19" spans="1:6" x14ac:dyDescent="0.3">
      <c r="C19" s="27" t="s">
        <v>42</v>
      </c>
      <c r="D19" s="47">
        <f>+E19+F19</f>
        <v>53672467.310000002</v>
      </c>
      <c r="E19" s="53">
        <v>52791347.310000002</v>
      </c>
      <c r="F19" s="52">
        <v>881120</v>
      </c>
    </row>
    <row r="20" spans="1:6" ht="31.2" x14ac:dyDescent="0.3">
      <c r="C20" s="27" t="s">
        <v>43</v>
      </c>
      <c r="D20" s="47">
        <f>+E20+F20</f>
        <v>50824385.57</v>
      </c>
      <c r="E20" s="48">
        <v>49886453.890000001</v>
      </c>
      <c r="F20" s="47">
        <v>937931.68</v>
      </c>
    </row>
    <row r="21" spans="1:6" x14ac:dyDescent="0.3">
      <c r="C21" s="27" t="s">
        <v>44</v>
      </c>
      <c r="D21" s="47">
        <f>+E21+F21</f>
        <v>1126386.31</v>
      </c>
      <c r="E21" s="53">
        <v>1126222.33</v>
      </c>
      <c r="F21" s="52">
        <v>163.98</v>
      </c>
    </row>
    <row r="22" spans="1:6" x14ac:dyDescent="0.3">
      <c r="C22" s="27" t="s">
        <v>45</v>
      </c>
      <c r="D22" s="47">
        <f>+E22+F22</f>
        <v>21330330.030000001</v>
      </c>
      <c r="E22" s="48">
        <v>20939270.260000002</v>
      </c>
      <c r="F22" s="53">
        <v>391059.77</v>
      </c>
    </row>
    <row r="23" spans="1:6" ht="16.2" thickBot="1" x14ac:dyDescent="0.35">
      <c r="A23" s="5"/>
      <c r="B23" s="5" t="s">
        <v>46</v>
      </c>
      <c r="C23" s="29"/>
      <c r="D23" s="50">
        <f>SUM(D19:D22)</f>
        <v>126953569.22</v>
      </c>
      <c r="E23" s="51">
        <f>SUM(E19:E22)</f>
        <v>124743293.79000001</v>
      </c>
      <c r="F23" s="50">
        <f>SUM(F19:F22)</f>
        <v>2210275.4300000002</v>
      </c>
    </row>
    <row r="24" spans="1:6" ht="35.25" customHeight="1" x14ac:dyDescent="0.3">
      <c r="B24" s="89" t="s">
        <v>47</v>
      </c>
      <c r="C24" s="89"/>
      <c r="D24" s="62">
        <f>+D17-D23</f>
        <v>17550276.550000012</v>
      </c>
      <c r="E24" s="63">
        <f>+E17-E23</f>
        <v>17036609.450000003</v>
      </c>
      <c r="F24" s="62">
        <f>+F17-F23</f>
        <v>513667.09999999963</v>
      </c>
    </row>
    <row r="25" spans="1:6" x14ac:dyDescent="0.3">
      <c r="C25" s="27" t="s">
        <v>48</v>
      </c>
      <c r="D25" s="52"/>
      <c r="E25" s="53"/>
      <c r="F25" s="52"/>
    </row>
    <row r="26" spans="1:6" ht="31.2" x14ac:dyDescent="0.3">
      <c r="C26" s="27" t="s">
        <v>89</v>
      </c>
      <c r="D26" s="52">
        <v>0</v>
      </c>
      <c r="E26" s="53">
        <v>0</v>
      </c>
      <c r="F26" s="52">
        <v>0</v>
      </c>
    </row>
    <row r="27" spans="1:6" ht="31.2" x14ac:dyDescent="0.3">
      <c r="C27" s="27" t="s">
        <v>90</v>
      </c>
      <c r="D27" s="47">
        <f>+E27+F27</f>
        <v>-6881080.3200000003</v>
      </c>
      <c r="E27" s="53">
        <v>-6881080.3200000003</v>
      </c>
      <c r="F27" s="52">
        <v>0</v>
      </c>
    </row>
    <row r="28" spans="1:6" ht="16.2" thickBot="1" x14ac:dyDescent="0.35">
      <c r="B28" s="5" t="s">
        <v>49</v>
      </c>
      <c r="D28" s="50">
        <f>SUM(D24:D27)</f>
        <v>10669196.230000012</v>
      </c>
      <c r="E28" s="51">
        <f>SUM(E24:E27)</f>
        <v>10155529.130000003</v>
      </c>
      <c r="F28" s="50">
        <f>SUM(F24:F27)</f>
        <v>513667.09999999963</v>
      </c>
    </row>
    <row r="29" spans="1:6" x14ac:dyDescent="0.3">
      <c r="A29" s="5"/>
      <c r="B29" s="5"/>
      <c r="C29" s="29"/>
      <c r="D29" s="5"/>
      <c r="E29" s="5"/>
      <c r="F29" s="5"/>
    </row>
    <row r="30" spans="1:6" s="5" customFormat="1" x14ac:dyDescent="0.3">
      <c r="A30" s="1"/>
      <c r="B30" s="1"/>
      <c r="C30" s="27"/>
      <c r="D30" s="6"/>
      <c r="E30" s="6"/>
      <c r="F30" s="6"/>
    </row>
    <row r="34" spans="5:6" x14ac:dyDescent="0.3">
      <c r="E34" s="1"/>
      <c r="F34" s="14"/>
    </row>
    <row r="35" spans="5:6" x14ac:dyDescent="0.3">
      <c r="E35" s="1"/>
      <c r="F35" s="14"/>
    </row>
    <row r="36" spans="5:6" x14ac:dyDescent="0.3">
      <c r="E36" s="87"/>
      <c r="F36" s="87"/>
    </row>
    <row r="37" spans="5:6" x14ac:dyDescent="0.3">
      <c r="E37" s="88"/>
      <c r="F37" s="88"/>
    </row>
  </sheetData>
  <sheetProtection algorithmName="SHA-512" hashValue="aolfelSbSQjTu8nUR+JkkMiApzFwkLXt5B+7REBsq86Jkbd4iSS3sg4vIddXI3GSo5UNn5rAz0I6faKE8B1Ztg==" saltValue="KgbTy9giSBP201nBerFdKA==" spinCount="100000" sheet="1" objects="1" scenarios="1" selectLockedCells="1" selectUnlockedCells="1"/>
  <mergeCells count="6">
    <mergeCell ref="A4:F4"/>
    <mergeCell ref="A5:F5"/>
    <mergeCell ref="A6:F6"/>
    <mergeCell ref="E36:F36"/>
    <mergeCell ref="E37:F37"/>
    <mergeCell ref="B24:C24"/>
  </mergeCells>
  <printOptions horizontalCentered="1"/>
  <pageMargins left="1.5" right="1" top="1" bottom="1" header="0.3" footer="0.3"/>
  <pageSetup scale="85" orientation="portrait" horizontalDpi="4294967293" verticalDpi="36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zoomScaleSheetLayoutView="100" workbookViewId="0"/>
  </sheetViews>
  <sheetFormatPr defaultColWidth="9.21875" defaultRowHeight="15.6" x14ac:dyDescent="0.3"/>
  <cols>
    <col min="1" max="1" width="3.21875" style="1" customWidth="1"/>
    <col min="2" max="2" width="28" style="1" customWidth="1"/>
    <col min="3" max="3" width="17.44140625" style="6" customWidth="1"/>
    <col min="4" max="4" width="16.44140625" style="6" customWidth="1"/>
    <col min="5" max="5" width="14.21875" style="6" customWidth="1"/>
    <col min="6" max="6" width="17.5546875" style="15" customWidth="1"/>
    <col min="7" max="16384" width="9.21875" style="1"/>
  </cols>
  <sheetData>
    <row r="1" spans="1:6" x14ac:dyDescent="0.3">
      <c r="E1" s="61" t="s">
        <v>91</v>
      </c>
    </row>
    <row r="2" spans="1:6" x14ac:dyDescent="0.3">
      <c r="E2" s="26" t="s">
        <v>86</v>
      </c>
    </row>
    <row r="4" spans="1:6" ht="17.399999999999999" x14ac:dyDescent="0.3">
      <c r="A4" s="84" t="s">
        <v>0</v>
      </c>
      <c r="B4" s="84"/>
      <c r="C4" s="84"/>
      <c r="D4" s="84"/>
      <c r="E4" s="84"/>
    </row>
    <row r="5" spans="1:6" ht="17.399999999999999" x14ac:dyDescent="0.3">
      <c r="A5" s="84" t="s">
        <v>50</v>
      </c>
      <c r="B5" s="84"/>
      <c r="C5" s="84"/>
      <c r="D5" s="84"/>
      <c r="E5" s="84"/>
    </row>
    <row r="6" spans="1:6" ht="18" x14ac:dyDescent="0.35">
      <c r="A6" s="85" t="s">
        <v>105</v>
      </c>
      <c r="B6" s="85"/>
      <c r="C6" s="85"/>
      <c r="D6" s="85"/>
      <c r="E6" s="85"/>
    </row>
    <row r="7" spans="1:6" x14ac:dyDescent="0.3">
      <c r="A7" s="16"/>
      <c r="B7" s="16"/>
      <c r="C7" s="16"/>
      <c r="D7" s="16"/>
      <c r="E7" s="16"/>
    </row>
    <row r="8" spans="1:6" x14ac:dyDescent="0.3">
      <c r="C8" s="17"/>
      <c r="D8" s="17"/>
      <c r="E8" s="17"/>
    </row>
    <row r="9" spans="1:6" ht="30" customHeight="1" x14ac:dyDescent="0.3">
      <c r="C9" s="13" t="s">
        <v>33</v>
      </c>
      <c r="D9" s="3" t="s">
        <v>34</v>
      </c>
      <c r="E9" s="13" t="s">
        <v>3</v>
      </c>
    </row>
    <row r="10" spans="1:6" x14ac:dyDescent="0.3">
      <c r="A10" s="5" t="s">
        <v>140</v>
      </c>
      <c r="C10" s="7">
        <f>+D10+E10</f>
        <v>217545658.09</v>
      </c>
      <c r="D10" s="7">
        <v>215652352.55000001</v>
      </c>
      <c r="E10" s="7">
        <v>1893305.54</v>
      </c>
    </row>
    <row r="11" spans="1:6" x14ac:dyDescent="0.3">
      <c r="A11" s="1" t="s">
        <v>51</v>
      </c>
      <c r="C11" s="7"/>
      <c r="D11" s="7"/>
      <c r="E11" s="7"/>
    </row>
    <row r="12" spans="1:6" x14ac:dyDescent="0.3">
      <c r="B12" s="1" t="s">
        <v>52</v>
      </c>
      <c r="C12" s="11">
        <f>+D12+E12</f>
        <v>158108.9</v>
      </c>
      <c r="D12" s="11">
        <v>126591.06</v>
      </c>
      <c r="E12" s="11">
        <v>31517.84</v>
      </c>
    </row>
    <row r="13" spans="1:6" s="5" customFormat="1" x14ac:dyDescent="0.3">
      <c r="A13" s="5" t="s">
        <v>53</v>
      </c>
      <c r="C13" s="18">
        <f>SUM(C10:C12)</f>
        <v>217703766.99000001</v>
      </c>
      <c r="D13" s="18">
        <f>SUM(D10:D12)</f>
        <v>215778943.61000001</v>
      </c>
      <c r="E13" s="18">
        <f>SUM(E10:E12)</f>
        <v>1924823.3800000001</v>
      </c>
      <c r="F13" s="16"/>
    </row>
    <row r="14" spans="1:6" ht="32.25" customHeight="1" x14ac:dyDescent="0.3">
      <c r="A14" s="90" t="s">
        <v>54</v>
      </c>
      <c r="B14" s="90"/>
    </row>
    <row r="15" spans="1:6" s="67" customFormat="1" ht="53.25" customHeight="1" x14ac:dyDescent="0.3">
      <c r="A15" s="91" t="s">
        <v>55</v>
      </c>
      <c r="B15" s="91"/>
      <c r="C15" s="64">
        <f>+D15+E15</f>
        <v>13805349.949999999</v>
      </c>
      <c r="D15" s="65">
        <v>13805349.949999999</v>
      </c>
      <c r="E15" s="65">
        <v>0</v>
      </c>
      <c r="F15" s="66"/>
    </row>
    <row r="16" spans="1:6" x14ac:dyDescent="0.3">
      <c r="A16" s="1" t="s">
        <v>56</v>
      </c>
      <c r="C16" s="7">
        <f>+D16+E16</f>
        <v>10669196.23</v>
      </c>
      <c r="D16" s="8">
        <v>10155529.130000001</v>
      </c>
      <c r="E16" s="8">
        <v>513667.1</v>
      </c>
    </row>
    <row r="17" spans="1:9" s="67" customFormat="1" ht="31.5" customHeight="1" x14ac:dyDescent="0.3">
      <c r="A17" s="92" t="s">
        <v>57</v>
      </c>
      <c r="B17" s="92"/>
      <c r="C17" s="68">
        <f>+C16+C15</f>
        <v>24474546.18</v>
      </c>
      <c r="D17" s="68">
        <f>+D16+D15</f>
        <v>23960879.079999998</v>
      </c>
      <c r="E17" s="68">
        <f>+E16+E15</f>
        <v>513667.1</v>
      </c>
      <c r="F17" s="66"/>
    </row>
    <row r="18" spans="1:9" s="5" customFormat="1" ht="16.2" thickBot="1" x14ac:dyDescent="0.35">
      <c r="A18" s="5" t="s">
        <v>141</v>
      </c>
      <c r="C18" s="10">
        <f>C13+C17</f>
        <v>242178313.17000002</v>
      </c>
      <c r="D18" s="10">
        <f>D13+D17</f>
        <v>239739822.69</v>
      </c>
      <c r="E18" s="10">
        <f>E13+E17</f>
        <v>2438490.48</v>
      </c>
      <c r="F18" s="16"/>
    </row>
    <row r="25" spans="1:9" x14ac:dyDescent="0.3">
      <c r="F25" s="14"/>
      <c r="G25" s="6"/>
      <c r="H25" s="14"/>
      <c r="I25" s="6"/>
    </row>
    <row r="26" spans="1:9" x14ac:dyDescent="0.3">
      <c r="E26" s="19"/>
      <c r="F26" s="14"/>
      <c r="G26" s="6"/>
      <c r="H26" s="14"/>
      <c r="I26" s="6"/>
    </row>
    <row r="27" spans="1:9" x14ac:dyDescent="0.3">
      <c r="E27" s="87"/>
      <c r="F27" s="87"/>
      <c r="G27" s="87"/>
      <c r="H27" s="87"/>
      <c r="I27" s="6"/>
    </row>
    <row r="28" spans="1:9" x14ac:dyDescent="0.3">
      <c r="E28" s="88"/>
      <c r="F28" s="88"/>
      <c r="G28" s="88"/>
      <c r="H28" s="88"/>
      <c r="I28" s="6"/>
    </row>
  </sheetData>
  <sheetProtection algorithmName="SHA-512" hashValue="R6StAK2uRjEWAe6vNaYB6/fMc3yGDh9SGZV0z+4PqfpSbNSdwj6/MTOt788ffFejtQ3HgZi/vL0blCi5+7gifQ==" saltValue="/dQF1B40GtMm74bzr6Kr0A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rintOptions horizontalCentered="1"/>
  <pageMargins left="1.5" right="1" top="1" bottom="1" header="0.3" footer="0.3"/>
  <pageSetup scale="96" orientation="portrait" horizontalDpi="4294967293" verticalDpi="360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Normal="100" zoomScaleSheetLayoutView="100" workbookViewId="0"/>
  </sheetViews>
  <sheetFormatPr defaultColWidth="9.21875" defaultRowHeight="15.6" x14ac:dyDescent="0.3"/>
  <cols>
    <col min="1" max="1" width="35.77734375" style="35" customWidth="1"/>
    <col min="2" max="3" width="16.77734375" style="20" bestFit="1" customWidth="1"/>
    <col min="4" max="4" width="14.21875" style="20" customWidth="1"/>
    <col min="5" max="5" width="16.21875" style="20" customWidth="1"/>
    <col min="6" max="16384" width="9.21875" style="20"/>
  </cols>
  <sheetData>
    <row r="1" spans="1:5" x14ac:dyDescent="0.3">
      <c r="E1" s="76" t="s">
        <v>92</v>
      </c>
    </row>
    <row r="2" spans="1:5" x14ac:dyDescent="0.3">
      <c r="E2" s="34" t="s">
        <v>86</v>
      </c>
    </row>
    <row r="4" spans="1:5" ht="15" customHeight="1" x14ac:dyDescent="0.3">
      <c r="A4" s="93" t="s">
        <v>0</v>
      </c>
      <c r="B4" s="93"/>
      <c r="C4" s="93"/>
      <c r="D4" s="93"/>
      <c r="E4" s="93"/>
    </row>
    <row r="5" spans="1:5" ht="17.399999999999999" x14ac:dyDescent="0.3">
      <c r="A5" s="93" t="s">
        <v>58</v>
      </c>
      <c r="B5" s="93"/>
      <c r="C5" s="93"/>
      <c r="D5" s="93"/>
      <c r="E5" s="93"/>
    </row>
    <row r="6" spans="1:5" ht="18" x14ac:dyDescent="0.35">
      <c r="A6" s="94" t="s">
        <v>106</v>
      </c>
      <c r="B6" s="94"/>
      <c r="C6" s="94"/>
      <c r="D6" s="94"/>
      <c r="E6" s="94"/>
    </row>
    <row r="7" spans="1:5" x14ac:dyDescent="0.3">
      <c r="A7" s="95"/>
      <c r="B7" s="95"/>
      <c r="C7" s="95"/>
      <c r="D7" s="95"/>
      <c r="E7" s="95"/>
    </row>
    <row r="8" spans="1:5" ht="31.2" x14ac:dyDescent="0.3">
      <c r="B8" s="21" t="s">
        <v>33</v>
      </c>
      <c r="C8" s="21" t="s">
        <v>34</v>
      </c>
      <c r="D8" s="21" t="s">
        <v>3</v>
      </c>
      <c r="E8" s="21" t="s">
        <v>59</v>
      </c>
    </row>
    <row r="9" spans="1:5" ht="31.2" x14ac:dyDescent="0.3">
      <c r="A9" s="24" t="s">
        <v>60</v>
      </c>
      <c r="B9" s="22"/>
      <c r="C9" s="22"/>
      <c r="D9" s="22"/>
      <c r="E9" s="22"/>
    </row>
    <row r="10" spans="1:5" x14ac:dyDescent="0.3">
      <c r="A10" s="24" t="s">
        <v>61</v>
      </c>
      <c r="B10" s="22"/>
      <c r="C10" s="22"/>
      <c r="D10" s="22"/>
      <c r="E10" s="22"/>
    </row>
    <row r="11" spans="1:5" x14ac:dyDescent="0.3">
      <c r="A11" s="35" t="s">
        <v>62</v>
      </c>
      <c r="B11" s="23">
        <f>+C11+D11+E11</f>
        <v>7401435.1699999999</v>
      </c>
      <c r="C11" s="23">
        <v>4678312.54</v>
      </c>
      <c r="D11" s="23">
        <v>2723122.63</v>
      </c>
      <c r="E11" s="23">
        <v>0</v>
      </c>
    </row>
    <row r="12" spans="1:5" s="70" customFormat="1" ht="31.2" x14ac:dyDescent="0.3">
      <c r="A12" s="69" t="s">
        <v>63</v>
      </c>
      <c r="B12" s="53">
        <f>+C12+D12+E12</f>
        <v>120725665</v>
      </c>
      <c r="C12" s="53">
        <v>120725665</v>
      </c>
      <c r="D12" s="53">
        <v>0</v>
      </c>
      <c r="E12" s="53">
        <v>0</v>
      </c>
    </row>
    <row r="13" spans="1:5" s="70" customFormat="1" ht="31.2" x14ac:dyDescent="0.3">
      <c r="A13" s="69" t="s">
        <v>64</v>
      </c>
      <c r="B13" s="53">
        <f>+C13+D13+E13</f>
        <v>15513011.34</v>
      </c>
      <c r="C13" s="53">
        <v>15513011.34</v>
      </c>
      <c r="D13" s="53">
        <v>0</v>
      </c>
      <c r="E13" s="53"/>
    </row>
    <row r="14" spans="1:5" s="70" customFormat="1" x14ac:dyDescent="0.3">
      <c r="A14" s="69" t="s">
        <v>65</v>
      </c>
      <c r="B14" s="53">
        <f>+C14+D14+E14</f>
        <v>18296.620000000003</v>
      </c>
      <c r="C14" s="53">
        <v>17476.72</v>
      </c>
      <c r="D14" s="53">
        <v>819.9</v>
      </c>
      <c r="E14" s="53">
        <v>0</v>
      </c>
    </row>
    <row r="15" spans="1:5" s="70" customFormat="1" x14ac:dyDescent="0.3">
      <c r="A15" s="69" t="s">
        <v>66</v>
      </c>
      <c r="B15" s="71">
        <f>+C15+D15+E15</f>
        <v>7237064.4199999999</v>
      </c>
      <c r="C15" s="71">
        <v>661588.84</v>
      </c>
      <c r="D15" s="71">
        <v>0</v>
      </c>
      <c r="E15" s="71">
        <v>6575475.5800000001</v>
      </c>
    </row>
    <row r="16" spans="1:5" s="73" customFormat="1" ht="16.2" thickBot="1" x14ac:dyDescent="0.35">
      <c r="A16" s="72" t="s">
        <v>67</v>
      </c>
      <c r="B16" s="55">
        <f>SUM(B11:B15)</f>
        <v>150895472.54999998</v>
      </c>
      <c r="C16" s="55">
        <f>SUM(C11:C15)</f>
        <v>141596054.44</v>
      </c>
      <c r="D16" s="55">
        <f>SUM(D11:D15)</f>
        <v>2723942.53</v>
      </c>
      <c r="E16" s="55">
        <f>SUM(E11:E15)</f>
        <v>6575475.5800000001</v>
      </c>
    </row>
    <row r="17" spans="1:5" s="73" customFormat="1" x14ac:dyDescent="0.3">
      <c r="A17" s="72" t="s">
        <v>68</v>
      </c>
      <c r="B17" s="63"/>
      <c r="C17" s="63"/>
      <c r="D17" s="63"/>
      <c r="E17" s="63"/>
    </row>
    <row r="18" spans="1:5" s="70" customFormat="1" x14ac:dyDescent="0.3">
      <c r="A18" s="69" t="s">
        <v>69</v>
      </c>
      <c r="B18" s="53">
        <f>+C18+D18+E18</f>
        <v>54368291.909999996</v>
      </c>
      <c r="C18" s="53">
        <v>53569956.899999999</v>
      </c>
      <c r="D18" s="53">
        <v>798335.01</v>
      </c>
      <c r="E18" s="53">
        <v>0</v>
      </c>
    </row>
    <row r="19" spans="1:5" s="70" customFormat="1" x14ac:dyDescent="0.3">
      <c r="A19" s="69" t="s">
        <v>70</v>
      </c>
      <c r="B19" s="53">
        <f>+C19+D19+E19</f>
        <v>3082536.58</v>
      </c>
      <c r="C19" s="53">
        <v>2252163.46</v>
      </c>
      <c r="D19" s="53">
        <v>830373.12</v>
      </c>
      <c r="E19" s="53">
        <v>0</v>
      </c>
    </row>
    <row r="20" spans="1:5" s="70" customFormat="1" x14ac:dyDescent="0.3">
      <c r="A20" s="69" t="s">
        <v>71</v>
      </c>
      <c r="B20" s="53">
        <f>+C20+D20+E20</f>
        <v>53672467.310000002</v>
      </c>
      <c r="C20" s="53">
        <v>52791347.310000002</v>
      </c>
      <c r="D20" s="53">
        <v>881120</v>
      </c>
      <c r="E20" s="53">
        <v>0</v>
      </c>
    </row>
    <row r="21" spans="1:5" s="70" customFormat="1" x14ac:dyDescent="0.3">
      <c r="A21" s="69" t="s">
        <v>72</v>
      </c>
      <c r="B21" s="53">
        <f>+C21+D21+E21</f>
        <v>981666.30999999994</v>
      </c>
      <c r="C21" s="53">
        <v>981502.33</v>
      </c>
      <c r="D21" s="53">
        <v>163.98</v>
      </c>
      <c r="E21" s="53">
        <v>0</v>
      </c>
    </row>
    <row r="22" spans="1:5" s="70" customFormat="1" x14ac:dyDescent="0.3">
      <c r="A22" s="69" t="s">
        <v>73</v>
      </c>
      <c r="B22" s="71">
        <f>+C22+D22+E22</f>
        <v>16496698.27</v>
      </c>
      <c r="C22" s="71">
        <v>0</v>
      </c>
      <c r="D22" s="71">
        <v>0</v>
      </c>
      <c r="E22" s="71">
        <v>16496698.27</v>
      </c>
    </row>
    <row r="23" spans="1:5" s="73" customFormat="1" x14ac:dyDescent="0.3">
      <c r="A23" s="72" t="s">
        <v>74</v>
      </c>
      <c r="B23" s="74">
        <f>SUM(B18:B22)</f>
        <v>128601660.38</v>
      </c>
      <c r="C23" s="74">
        <f>SUM(C18:C22)</f>
        <v>109594970</v>
      </c>
      <c r="D23" s="74">
        <f>SUM(D18:D22)</f>
        <v>2509992.11</v>
      </c>
      <c r="E23" s="74">
        <f>SUM(E18:E22)</f>
        <v>16496698.27</v>
      </c>
    </row>
    <row r="24" spans="1:5" s="73" customFormat="1" ht="31.8" thickBot="1" x14ac:dyDescent="0.35">
      <c r="A24" s="72" t="s">
        <v>75</v>
      </c>
      <c r="B24" s="55">
        <f>+B16-B23</f>
        <v>22293812.169999987</v>
      </c>
      <c r="C24" s="55">
        <f>+C16-C23</f>
        <v>32001084.439999998</v>
      </c>
      <c r="D24" s="55">
        <f>+D16-D23</f>
        <v>213950.41999999993</v>
      </c>
      <c r="E24" s="55">
        <f>+E16-E23</f>
        <v>-9921222.6899999995</v>
      </c>
    </row>
    <row r="25" spans="1:5" s="73" customFormat="1" x14ac:dyDescent="0.3">
      <c r="A25" s="72" t="s">
        <v>76</v>
      </c>
      <c r="B25" s="63"/>
      <c r="C25" s="63"/>
      <c r="D25" s="63"/>
      <c r="E25" s="63"/>
    </row>
    <row r="26" spans="1:5" s="73" customFormat="1" x14ac:dyDescent="0.3">
      <c r="A26" s="72" t="s">
        <v>77</v>
      </c>
      <c r="B26" s="63">
        <v>0</v>
      </c>
      <c r="C26" s="63">
        <v>0</v>
      </c>
      <c r="D26" s="63">
        <v>0</v>
      </c>
      <c r="E26" s="63">
        <v>0</v>
      </c>
    </row>
    <row r="27" spans="1:5" s="73" customFormat="1" x14ac:dyDescent="0.3">
      <c r="A27" s="72" t="s">
        <v>68</v>
      </c>
      <c r="B27" s="63"/>
      <c r="C27" s="63"/>
      <c r="D27" s="63"/>
      <c r="E27" s="63"/>
    </row>
    <row r="28" spans="1:5" s="70" customFormat="1" ht="31.2" x14ac:dyDescent="0.3">
      <c r="A28" s="75" t="s">
        <v>93</v>
      </c>
      <c r="B28" s="71">
        <f>+C28+D28+E28</f>
        <v>44147970.399999999</v>
      </c>
      <c r="C28" s="71">
        <v>43185470.399999999</v>
      </c>
      <c r="D28" s="71">
        <v>962500</v>
      </c>
      <c r="E28" s="71">
        <v>0</v>
      </c>
    </row>
    <row r="29" spans="1:5" s="73" customFormat="1" ht="31.8" thickBot="1" x14ac:dyDescent="0.35">
      <c r="A29" s="72" t="s">
        <v>78</v>
      </c>
      <c r="B29" s="55">
        <f>+B26-B28</f>
        <v>-44147970.399999999</v>
      </c>
      <c r="C29" s="55">
        <f>+C26-C28</f>
        <v>-43185470.399999999</v>
      </c>
      <c r="D29" s="55">
        <f>+D26-D28</f>
        <v>-962500</v>
      </c>
      <c r="E29" s="55">
        <f>+E26-E28</f>
        <v>0</v>
      </c>
    </row>
    <row r="30" spans="1:5" s="73" customFormat="1" ht="31.2" x14ac:dyDescent="0.3">
      <c r="A30" s="72" t="s">
        <v>79</v>
      </c>
      <c r="B30" s="63"/>
      <c r="C30" s="63"/>
      <c r="D30" s="63"/>
      <c r="E30" s="63"/>
    </row>
    <row r="31" spans="1:5" s="73" customFormat="1" x14ac:dyDescent="0.3">
      <c r="A31" s="72" t="s">
        <v>61</v>
      </c>
      <c r="B31" s="63"/>
      <c r="C31" s="63"/>
      <c r="D31" s="63"/>
      <c r="E31" s="63"/>
    </row>
    <row r="32" spans="1:5" s="70" customFormat="1" x14ac:dyDescent="0.3">
      <c r="A32" s="69" t="s">
        <v>80</v>
      </c>
      <c r="B32" s="71">
        <f>+C32+D32+E32</f>
        <v>19295238.899999999</v>
      </c>
      <c r="C32" s="71">
        <v>19295238.899999999</v>
      </c>
      <c r="D32" s="71">
        <v>0</v>
      </c>
      <c r="E32" s="71">
        <v>0</v>
      </c>
    </row>
    <row r="33" spans="1:5" s="73" customFormat="1" x14ac:dyDescent="0.3">
      <c r="A33" s="72" t="s">
        <v>68</v>
      </c>
      <c r="B33" s="63"/>
      <c r="C33" s="63"/>
      <c r="D33" s="63"/>
      <c r="E33" s="63"/>
    </row>
    <row r="34" spans="1:5" s="70" customFormat="1" x14ac:dyDescent="0.3">
      <c r="A34" s="69" t="s">
        <v>81</v>
      </c>
      <c r="B34" s="71">
        <f>+C34+D34+E34</f>
        <v>2835030.08</v>
      </c>
      <c r="C34" s="71">
        <v>2835030.08</v>
      </c>
      <c r="D34" s="71">
        <v>0</v>
      </c>
      <c r="E34" s="71">
        <v>0</v>
      </c>
    </row>
    <row r="35" spans="1:5" s="73" customFormat="1" ht="31.8" thickBot="1" x14ac:dyDescent="0.35">
      <c r="A35" s="72" t="s">
        <v>82</v>
      </c>
      <c r="B35" s="55">
        <f>+B32-B34</f>
        <v>16460208.819999998</v>
      </c>
      <c r="C35" s="55">
        <f>+C32-C34</f>
        <v>16460208.819999998</v>
      </c>
      <c r="D35" s="55">
        <f>+D32-D34</f>
        <v>0</v>
      </c>
      <c r="E35" s="55">
        <f>+E32-E34</f>
        <v>0</v>
      </c>
    </row>
    <row r="36" spans="1:5" s="73" customFormat="1" ht="31.2" x14ac:dyDescent="0.3">
      <c r="A36" s="72" t="s">
        <v>83</v>
      </c>
      <c r="B36" s="63">
        <f>+B24+B29+B35</f>
        <v>-5393949.4100000132</v>
      </c>
      <c r="C36" s="63">
        <f>+C24+C29+C35</f>
        <v>5275822.8599999975</v>
      </c>
      <c r="D36" s="63">
        <f>+D24+D29+D35</f>
        <v>-748549.58000000007</v>
      </c>
      <c r="E36" s="63">
        <f>+E24+E29+E35</f>
        <v>-9921222.6899999995</v>
      </c>
    </row>
    <row r="37" spans="1:5" s="70" customFormat="1" ht="31.2" x14ac:dyDescent="0.3">
      <c r="A37" s="72" t="s">
        <v>84</v>
      </c>
      <c r="B37" s="74">
        <f>+C37+D37+E37</f>
        <v>35554904.829999998</v>
      </c>
      <c r="C37" s="71">
        <v>20058727.149999999</v>
      </c>
      <c r="D37" s="71">
        <v>1449969.14</v>
      </c>
      <c r="E37" s="71">
        <v>14046208.539999999</v>
      </c>
    </row>
    <row r="38" spans="1:5" s="70" customFormat="1" ht="21" customHeight="1" thickBot="1" x14ac:dyDescent="0.35">
      <c r="A38" s="72" t="s">
        <v>85</v>
      </c>
      <c r="B38" s="55">
        <f>SUM(B36:B37)</f>
        <v>30160955.419999987</v>
      </c>
      <c r="C38" s="55">
        <f>SUM(C36:C37)</f>
        <v>25334550.009999998</v>
      </c>
      <c r="D38" s="55">
        <f>SUM(D36:D37)</f>
        <v>701419.55999999982</v>
      </c>
      <c r="E38" s="55">
        <f>SUM(E36:E37)</f>
        <v>4124985.8499999996</v>
      </c>
    </row>
  </sheetData>
  <sheetProtection algorithmName="SHA-512" hashValue="w05CITVvreIrZ7znrLKXkxIOOvTtuYP7CswoQh243DuYoeMciRz5dew7z1wtxzCbOwOydqfa+r6vHUO9CYNmJg==" saltValue="D8/lnjREj85lQzu1VPpI6A==" spinCount="100000" sheet="1" objects="1" scenarios="1" selectLockedCells="1" selectUnlockedCells="1"/>
  <mergeCells count="4">
    <mergeCell ref="A4:E4"/>
    <mergeCell ref="A5:E5"/>
    <mergeCell ref="A6:E6"/>
    <mergeCell ref="A7:E7"/>
  </mergeCells>
  <printOptions horizontalCentered="1"/>
  <pageMargins left="1.5" right="1" top="1" bottom="1" header="0.3" footer="0.3"/>
  <pageSetup scale="76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zoomScaleSheetLayoutView="100" workbookViewId="0"/>
  </sheetViews>
  <sheetFormatPr defaultColWidth="8.77734375" defaultRowHeight="15.6" x14ac:dyDescent="0.3"/>
  <cols>
    <col min="1" max="1" width="7.21875" style="1" customWidth="1"/>
    <col min="2" max="2" width="22.21875" style="1" customWidth="1"/>
    <col min="3" max="3" width="20.21875" style="1" customWidth="1"/>
    <col min="4" max="4" width="17" style="6" customWidth="1"/>
    <col min="5" max="5" width="19.77734375" style="1" customWidth="1"/>
    <col min="6" max="16384" width="8.77734375" style="1"/>
  </cols>
  <sheetData>
    <row r="1" spans="1:5" x14ac:dyDescent="0.3">
      <c r="E1" s="76" t="s">
        <v>142</v>
      </c>
    </row>
    <row r="2" spans="1:5" x14ac:dyDescent="0.3">
      <c r="E2" s="34" t="s">
        <v>143</v>
      </c>
    </row>
    <row r="3" spans="1:5" x14ac:dyDescent="0.3">
      <c r="E3" s="34"/>
    </row>
    <row r="4" spans="1:5" x14ac:dyDescent="0.3">
      <c r="A4" s="112" t="s">
        <v>104</v>
      </c>
      <c r="B4" s="112"/>
      <c r="C4" s="112"/>
      <c r="D4" s="112"/>
      <c r="E4" s="112"/>
    </row>
    <row r="5" spans="1:5" x14ac:dyDescent="0.3">
      <c r="A5" s="113" t="s">
        <v>0</v>
      </c>
      <c r="B5" s="113"/>
      <c r="C5" s="113"/>
      <c r="D5" s="113"/>
      <c r="E5" s="113"/>
    </row>
    <row r="6" spans="1:5" x14ac:dyDescent="0.3">
      <c r="A6" s="15"/>
      <c r="B6" s="15"/>
      <c r="C6" s="15"/>
      <c r="D6" s="38"/>
      <c r="E6" s="15"/>
    </row>
    <row r="8" spans="1:5" x14ac:dyDescent="0.3">
      <c r="A8" s="110" t="s">
        <v>102</v>
      </c>
      <c r="B8" s="111" t="s">
        <v>94</v>
      </c>
      <c r="C8" s="111" t="s">
        <v>95</v>
      </c>
      <c r="D8" s="39" t="s">
        <v>96</v>
      </c>
      <c r="E8" s="111" t="s">
        <v>97</v>
      </c>
    </row>
    <row r="9" spans="1:5" ht="30" customHeight="1" x14ac:dyDescent="0.3">
      <c r="A9" s="110"/>
      <c r="B9" s="111"/>
      <c r="C9" s="111"/>
      <c r="D9" s="40" t="s">
        <v>98</v>
      </c>
      <c r="E9" s="111"/>
    </row>
    <row r="10" spans="1:5" s="42" customFormat="1" ht="37.5" customHeight="1" x14ac:dyDescent="0.3">
      <c r="A10" s="99" t="s">
        <v>134</v>
      </c>
      <c r="B10" s="105" t="s">
        <v>109</v>
      </c>
      <c r="C10" s="36" t="s">
        <v>101</v>
      </c>
      <c r="D10" s="41">
        <v>2316747.62</v>
      </c>
      <c r="E10" s="102" t="s">
        <v>110</v>
      </c>
    </row>
    <row r="11" spans="1:5" s="42" customFormat="1" ht="27" customHeight="1" x14ac:dyDescent="0.3">
      <c r="A11" s="100"/>
      <c r="B11" s="106"/>
      <c r="C11" s="36" t="s">
        <v>52</v>
      </c>
      <c r="D11" s="41">
        <v>-8356.39</v>
      </c>
      <c r="E11" s="103"/>
    </row>
    <row r="12" spans="1:5" s="42" customFormat="1" ht="27" customHeight="1" x14ac:dyDescent="0.3">
      <c r="A12" s="100"/>
      <c r="B12" s="107"/>
      <c r="C12" s="43" t="s">
        <v>103</v>
      </c>
      <c r="D12" s="41">
        <v>-2308391.23</v>
      </c>
      <c r="E12" s="104"/>
    </row>
    <row r="13" spans="1:5" s="42" customFormat="1" ht="27.6" x14ac:dyDescent="0.3">
      <c r="A13" s="100"/>
      <c r="B13" s="98" t="s">
        <v>111</v>
      </c>
      <c r="C13" s="43" t="s">
        <v>101</v>
      </c>
      <c r="D13" s="41">
        <v>-3102623.28</v>
      </c>
      <c r="E13" s="98" t="s">
        <v>112</v>
      </c>
    </row>
    <row r="14" spans="1:5" s="42" customFormat="1" ht="41.4" x14ac:dyDescent="0.3">
      <c r="A14" s="101"/>
      <c r="B14" s="98"/>
      <c r="C14" s="43" t="s">
        <v>103</v>
      </c>
      <c r="D14" s="41">
        <v>3102623.28</v>
      </c>
      <c r="E14" s="98"/>
    </row>
    <row r="15" spans="1:5" s="42" customFormat="1" ht="29.25" customHeight="1" x14ac:dyDescent="0.3">
      <c r="A15" s="108" t="s">
        <v>136</v>
      </c>
      <c r="B15" s="98" t="s">
        <v>133</v>
      </c>
      <c r="C15" s="36" t="s">
        <v>113</v>
      </c>
      <c r="D15" s="41">
        <v>-715804.14</v>
      </c>
      <c r="E15" s="98" t="s">
        <v>100</v>
      </c>
    </row>
    <row r="16" spans="1:5" s="42" customFormat="1" ht="62.25" customHeight="1" x14ac:dyDescent="0.3">
      <c r="A16" s="109"/>
      <c r="B16" s="102"/>
      <c r="C16" s="46" t="s">
        <v>99</v>
      </c>
      <c r="D16" s="77">
        <v>715804.14</v>
      </c>
      <c r="E16" s="102"/>
    </row>
    <row r="17" spans="1:13" s="42" customFormat="1" x14ac:dyDescent="0.3">
      <c r="A17" s="97" t="s">
        <v>135</v>
      </c>
      <c r="B17" s="98" t="s">
        <v>114</v>
      </c>
      <c r="C17" s="45" t="s">
        <v>115</v>
      </c>
      <c r="D17" s="41">
        <f>-995847.51+-1422760</f>
        <v>-2418607.5099999998</v>
      </c>
      <c r="E17" s="98" t="s">
        <v>100</v>
      </c>
    </row>
    <row r="18" spans="1:13" s="42" customFormat="1" ht="27.6" x14ac:dyDescent="0.3">
      <c r="A18" s="97"/>
      <c r="B18" s="98"/>
      <c r="C18" s="45" t="s">
        <v>116</v>
      </c>
      <c r="D18" s="41">
        <v>995847.51</v>
      </c>
      <c r="E18" s="98"/>
    </row>
    <row r="19" spans="1:13" s="42" customFormat="1" ht="27.6" x14ac:dyDescent="0.3">
      <c r="A19" s="97"/>
      <c r="B19" s="98"/>
      <c r="C19" s="45" t="s">
        <v>117</v>
      </c>
      <c r="D19" s="41">
        <v>1422760</v>
      </c>
      <c r="E19" s="98"/>
    </row>
    <row r="20" spans="1:13" s="42" customFormat="1" x14ac:dyDescent="0.3">
      <c r="A20" s="78"/>
      <c r="B20" s="79"/>
      <c r="C20" s="79"/>
      <c r="D20" s="80"/>
      <c r="E20" s="79"/>
      <c r="J20" s="81"/>
      <c r="K20" s="81"/>
    </row>
    <row r="21" spans="1:13" s="42" customFormat="1" x14ac:dyDescent="0.3">
      <c r="A21" s="78"/>
      <c r="B21" s="79"/>
      <c r="C21" s="79"/>
      <c r="D21" s="80"/>
      <c r="E21" s="83" t="s">
        <v>142</v>
      </c>
    </row>
    <row r="22" spans="1:13" s="42" customFormat="1" x14ac:dyDescent="0.3">
      <c r="A22" s="78"/>
      <c r="B22" s="79"/>
      <c r="C22" s="79"/>
      <c r="D22" s="80"/>
      <c r="E22" s="82" t="s">
        <v>144</v>
      </c>
    </row>
    <row r="23" spans="1:13" s="42" customFormat="1" x14ac:dyDescent="0.3">
      <c r="A23" s="78"/>
      <c r="B23" s="79"/>
      <c r="C23" s="79"/>
      <c r="D23" s="80"/>
      <c r="E23" s="82"/>
    </row>
    <row r="24" spans="1:13" s="42" customFormat="1" x14ac:dyDescent="0.3">
      <c r="A24" s="78"/>
      <c r="B24" s="79"/>
      <c r="C24" s="79"/>
      <c r="D24" s="80"/>
      <c r="E24" s="82"/>
    </row>
    <row r="25" spans="1:13" s="42" customFormat="1" x14ac:dyDescent="0.3">
      <c r="A25" s="78"/>
      <c r="B25" s="79"/>
      <c r="C25" s="79"/>
      <c r="D25" s="80"/>
      <c r="E25" s="79"/>
      <c r="M25" s="81"/>
    </row>
    <row r="26" spans="1:13" x14ac:dyDescent="0.3">
      <c r="A26" s="110" t="s">
        <v>102</v>
      </c>
      <c r="B26" s="111" t="s">
        <v>94</v>
      </c>
      <c r="C26" s="111" t="s">
        <v>95</v>
      </c>
      <c r="D26" s="39" t="s">
        <v>96</v>
      </c>
      <c r="E26" s="111" t="s">
        <v>97</v>
      </c>
    </row>
    <row r="27" spans="1:13" ht="30" customHeight="1" x14ac:dyDescent="0.3">
      <c r="A27" s="110"/>
      <c r="B27" s="111"/>
      <c r="C27" s="111"/>
      <c r="D27" s="40" t="s">
        <v>98</v>
      </c>
      <c r="E27" s="111"/>
    </row>
    <row r="28" spans="1:13" ht="27.75" customHeight="1" x14ac:dyDescent="0.3">
      <c r="A28" s="96" t="s">
        <v>137</v>
      </c>
      <c r="B28" s="98" t="s">
        <v>118</v>
      </c>
      <c r="C28" s="43" t="s">
        <v>119</v>
      </c>
      <c r="D28" s="44">
        <v>57780</v>
      </c>
      <c r="E28" s="98" t="s">
        <v>100</v>
      </c>
    </row>
    <row r="29" spans="1:13" x14ac:dyDescent="0.3">
      <c r="A29" s="96"/>
      <c r="B29" s="98"/>
      <c r="C29" s="43" t="s">
        <v>120</v>
      </c>
      <c r="D29" s="44">
        <v>213936.5</v>
      </c>
      <c r="E29" s="98"/>
    </row>
    <row r="30" spans="1:13" ht="27.6" x14ac:dyDescent="0.3">
      <c r="A30" s="96"/>
      <c r="B30" s="98"/>
      <c r="C30" s="43" t="s">
        <v>121</v>
      </c>
      <c r="D30" s="44">
        <v>17149</v>
      </c>
      <c r="E30" s="98"/>
    </row>
    <row r="31" spans="1:13" ht="27.6" x14ac:dyDescent="0.3">
      <c r="A31" s="96"/>
      <c r="B31" s="98"/>
      <c r="C31" s="43" t="s">
        <v>122</v>
      </c>
      <c r="D31" s="44">
        <v>149430</v>
      </c>
      <c r="E31" s="98"/>
    </row>
    <row r="32" spans="1:13" ht="27.6" x14ac:dyDescent="0.3">
      <c r="A32" s="96"/>
      <c r="B32" s="98"/>
      <c r="C32" s="43" t="s">
        <v>123</v>
      </c>
      <c r="D32" s="44">
        <v>21148</v>
      </c>
      <c r="E32" s="98"/>
    </row>
    <row r="33" spans="1:5" ht="27.6" x14ac:dyDescent="0.3">
      <c r="A33" s="96"/>
      <c r="B33" s="98"/>
      <c r="C33" s="43" t="s">
        <v>124</v>
      </c>
      <c r="D33" s="44">
        <v>146515</v>
      </c>
      <c r="E33" s="98"/>
    </row>
    <row r="34" spans="1:5" ht="27.6" x14ac:dyDescent="0.3">
      <c r="A34" s="96"/>
      <c r="B34" s="98"/>
      <c r="C34" s="43" t="s">
        <v>125</v>
      </c>
      <c r="D34" s="44">
        <v>25850</v>
      </c>
      <c r="E34" s="98"/>
    </row>
    <row r="35" spans="1:5" ht="27.6" x14ac:dyDescent="0.3">
      <c r="A35" s="96"/>
      <c r="B35" s="98"/>
      <c r="C35" s="43" t="s">
        <v>126</v>
      </c>
      <c r="D35" s="44">
        <v>253676.34</v>
      </c>
      <c r="E35" s="98"/>
    </row>
    <row r="36" spans="1:5" ht="27.6" x14ac:dyDescent="0.3">
      <c r="A36" s="96"/>
      <c r="B36" s="98"/>
      <c r="C36" s="43" t="s">
        <v>127</v>
      </c>
      <c r="D36" s="44">
        <v>14458</v>
      </c>
      <c r="E36" s="98"/>
    </row>
    <row r="37" spans="1:5" x14ac:dyDescent="0.3">
      <c r="A37" s="96"/>
      <c r="B37" s="98"/>
      <c r="C37" s="43" t="s">
        <v>128</v>
      </c>
      <c r="D37" s="44">
        <v>1200</v>
      </c>
      <c r="E37" s="98"/>
    </row>
    <row r="38" spans="1:5" x14ac:dyDescent="0.3">
      <c r="A38" s="96"/>
      <c r="B38" s="98"/>
      <c r="C38" s="43" t="s">
        <v>129</v>
      </c>
      <c r="D38" s="44">
        <v>42050</v>
      </c>
      <c r="E38" s="98"/>
    </row>
    <row r="39" spans="1:5" ht="27.6" x14ac:dyDescent="0.3">
      <c r="A39" s="96"/>
      <c r="B39" s="98"/>
      <c r="C39" s="43" t="s">
        <v>130</v>
      </c>
      <c r="D39" s="44">
        <v>58172</v>
      </c>
      <c r="E39" s="98"/>
    </row>
    <row r="40" spans="1:5" x14ac:dyDescent="0.3">
      <c r="A40" s="96"/>
      <c r="B40" s="98"/>
      <c r="C40" s="43" t="s">
        <v>131</v>
      </c>
      <c r="D40" s="44">
        <v>40979.480000000003</v>
      </c>
      <c r="E40" s="98"/>
    </row>
    <row r="41" spans="1:5" ht="27.6" x14ac:dyDescent="0.3">
      <c r="A41" s="96"/>
      <c r="B41" s="98"/>
      <c r="C41" s="43" t="s">
        <v>124</v>
      </c>
      <c r="D41" s="44">
        <v>12708</v>
      </c>
      <c r="E41" s="98"/>
    </row>
    <row r="42" spans="1:5" ht="27.6" x14ac:dyDescent="0.3">
      <c r="A42" s="96"/>
      <c r="B42" s="98"/>
      <c r="C42" s="43" t="s">
        <v>126</v>
      </c>
      <c r="D42" s="44">
        <v>22000</v>
      </c>
      <c r="E42" s="98"/>
    </row>
    <row r="43" spans="1:5" ht="50.25" customHeight="1" x14ac:dyDescent="0.3">
      <c r="A43" s="97"/>
      <c r="B43" s="98"/>
      <c r="C43" s="43" t="s">
        <v>132</v>
      </c>
      <c r="D43" s="44">
        <v>-1077052.32</v>
      </c>
      <c r="E43" s="98"/>
    </row>
    <row r="46" spans="1:5" x14ac:dyDescent="0.3">
      <c r="B46" s="5"/>
      <c r="C46" s="37"/>
      <c r="D46" s="18"/>
    </row>
    <row r="47" spans="1:5" x14ac:dyDescent="0.3">
      <c r="B47" s="5"/>
      <c r="C47" s="37"/>
      <c r="D47" s="18"/>
    </row>
    <row r="48" spans="1:5" x14ac:dyDescent="0.3">
      <c r="B48" s="5"/>
      <c r="C48" s="37"/>
      <c r="D48" s="18"/>
    </row>
  </sheetData>
  <sheetProtection algorithmName="SHA-512" hashValue="1WRuzToohccfRxN0pLW18q2lYwG2s7mZPaFgLiVaCsKYWuUaYYuPAEyIO5rxqPdrvNh/KkJnC7iUXSQjNhX/kw==" saltValue="/MDitrawoGL7LXK+l3uQPQ==" spinCount="100000" sheet="1" objects="1" scenarios="1" selectLockedCells="1" selectUnlockedCells="1"/>
  <mergeCells count="24">
    <mergeCell ref="C26:C27"/>
    <mergeCell ref="E26:E27"/>
    <mergeCell ref="A4:E4"/>
    <mergeCell ref="A5:E5"/>
    <mergeCell ref="A8:A9"/>
    <mergeCell ref="B8:B9"/>
    <mergeCell ref="C8:C9"/>
    <mergeCell ref="E8:E9"/>
    <mergeCell ref="A28:A43"/>
    <mergeCell ref="B28:B43"/>
    <mergeCell ref="E28:E43"/>
    <mergeCell ref="A10:A14"/>
    <mergeCell ref="B13:B14"/>
    <mergeCell ref="E13:E14"/>
    <mergeCell ref="E10:E12"/>
    <mergeCell ref="B10:B12"/>
    <mergeCell ref="A15:A16"/>
    <mergeCell ref="A17:A19"/>
    <mergeCell ref="B15:B16"/>
    <mergeCell ref="E15:E16"/>
    <mergeCell ref="B17:B19"/>
    <mergeCell ref="E17:E19"/>
    <mergeCell ref="A26:A27"/>
    <mergeCell ref="B26:B27"/>
  </mergeCells>
  <printOptions horizontalCentered="1"/>
  <pageMargins left="1.37" right="1" top="1" bottom="1" header="0.3" footer="0.3"/>
  <pageSetup scale="88" orientation="portrait" horizontalDpi="360" verticalDpi="360" r:id="rId1"/>
  <rowBreaks count="1" manualBreakCount="1">
    <brk id="2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ANNEX A.1</vt:lpstr>
      <vt:lpstr>ANNEX A.2</vt:lpstr>
      <vt:lpstr>ANNEX A.3</vt:lpstr>
      <vt:lpstr>ANNEX A.4</vt:lpstr>
      <vt:lpstr>Annex B</vt:lpstr>
      <vt:lpstr>'ANNEX A.2'!OLE_LINK15</vt:lpstr>
      <vt:lpstr>'ANNEX A.1'!Print_Area</vt:lpstr>
      <vt:lpstr>'ANNEX A.2'!Print_Area</vt:lpstr>
      <vt:lpstr>'ANNEX A.3'!Print_Area</vt:lpstr>
      <vt:lpstr>'ANNEX A.4'!Print_Area</vt:lpstr>
      <vt:lpstr>'Annex B'!Print_Area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B</dc:title>
  <dc:creator>COA - Municipality of Mapandan, Pangasinan</dc:creator>
  <cp:lastModifiedBy>Ben A. Lazo, Jr.</cp:lastModifiedBy>
  <cp:lastPrinted>2022-07-07T07:48:53Z</cp:lastPrinted>
  <dcterms:created xsi:type="dcterms:W3CDTF">2021-04-27T09:08:19Z</dcterms:created>
  <dcterms:modified xsi:type="dcterms:W3CDTF">2022-07-07T07:49:11Z</dcterms:modified>
</cp:coreProperties>
</file>