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Files WADAS\AARS\Ben\AARs\2021\AAR2021\Region1\Mapandan_Pangasinan_aar2021\Mapandan_Pangasinan_aar2021\MapandanPang2021_aar\"/>
    </mc:Choice>
  </mc:AlternateContent>
  <bookViews>
    <workbookView xWindow="0" yWindow="0" windowWidth="23040" windowHeight="9372"/>
  </bookViews>
  <sheets>
    <sheet name="4-Position" sheetId="1" r:id="rId1"/>
    <sheet name="5-performance" sheetId="2" r:id="rId2"/>
    <sheet name="6-Equity" sheetId="3" r:id="rId3"/>
    <sheet name="7-Cash Flow" sheetId="4" r:id="rId4"/>
    <sheet name="8-9-SCBAA" sheetId="7" r:id="rId5"/>
  </sheets>
  <definedNames>
    <definedName name="_xlnm.Print_Area" localSheetId="0">'4-Position'!$A$1:$G$44</definedName>
    <definedName name="_xlnm.Print_Area" localSheetId="1">'5-performance'!$A$1:$G$31</definedName>
    <definedName name="_xlnm.Print_Area" localSheetId="2">'6-Equity'!$A$1:$G$23</definedName>
    <definedName name="_xlnm.Print_Area" localSheetId="3">'7-Cash Flow'!$A$1:$E$42</definedName>
    <definedName name="_xlnm.Print_Area" localSheetId="4">'8-9-SCBAA'!$A$1:$J$71</definedName>
    <definedName name="_xlnm.Print_Titles" localSheetId="4">'8-9-SCBAA'!$A:$E,'8-9-SCBAA'!$6:$8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5" i="7" l="1"/>
  <c r="G25" i="7"/>
  <c r="H25" i="7"/>
  <c r="I25" i="7"/>
  <c r="F25" i="7"/>
  <c r="G24" i="7"/>
  <c r="H24" i="7"/>
  <c r="I24" i="7"/>
  <c r="J24" i="7"/>
  <c r="F24" i="7"/>
  <c r="E37" i="4"/>
  <c r="D37" i="4"/>
  <c r="C37" i="4"/>
  <c r="E34" i="4"/>
  <c r="C34" i="4"/>
  <c r="E29" i="4"/>
  <c r="D29" i="4"/>
  <c r="C29" i="4"/>
  <c r="F20" i="7"/>
  <c r="F15" i="7"/>
  <c r="G37" i="1"/>
  <c r="F61" i="7"/>
  <c r="F68" i="7" s="1"/>
  <c r="I67" i="7"/>
  <c r="G67" i="7"/>
  <c r="F67" i="7"/>
  <c r="J66" i="7"/>
  <c r="H66" i="7"/>
  <c r="J65" i="7"/>
  <c r="J64" i="7"/>
  <c r="H64" i="7"/>
  <c r="I61" i="7"/>
  <c r="G61" i="7"/>
  <c r="J60" i="7"/>
  <c r="H60" i="7"/>
  <c r="J59" i="7"/>
  <c r="J58" i="7"/>
  <c r="H58" i="7"/>
  <c r="J56" i="7"/>
  <c r="H56" i="7"/>
  <c r="J55" i="7"/>
  <c r="H55" i="7"/>
  <c r="J53" i="7"/>
  <c r="H53" i="7"/>
  <c r="J52" i="7"/>
  <c r="H52" i="7"/>
  <c r="J50" i="7"/>
  <c r="H50" i="7"/>
  <c r="J49" i="7"/>
  <c r="H49" i="7"/>
  <c r="J46" i="7"/>
  <c r="H46" i="7"/>
  <c r="J45" i="7"/>
  <c r="H45" i="7"/>
  <c r="J44" i="7"/>
  <c r="H44" i="7"/>
  <c r="J42" i="7"/>
  <c r="H42" i="7"/>
  <c r="J41" i="7"/>
  <c r="H41" i="7"/>
  <c r="J40" i="7"/>
  <c r="H40" i="7"/>
  <c r="J38" i="7"/>
  <c r="H38" i="7"/>
  <c r="J37" i="7"/>
  <c r="H37" i="7"/>
  <c r="J35" i="7"/>
  <c r="H35" i="7"/>
  <c r="J34" i="7"/>
  <c r="H34" i="7"/>
  <c r="J33" i="7"/>
  <c r="H33" i="7"/>
  <c r="J31" i="7"/>
  <c r="H31" i="7"/>
  <c r="J30" i="7"/>
  <c r="H30" i="7"/>
  <c r="J29" i="7"/>
  <c r="H29" i="7"/>
  <c r="J22" i="7"/>
  <c r="H22" i="7"/>
  <c r="I20" i="7"/>
  <c r="G20" i="7"/>
  <c r="J19" i="7"/>
  <c r="H19" i="7"/>
  <c r="J18" i="7"/>
  <c r="H18" i="7"/>
  <c r="J17" i="7"/>
  <c r="H17" i="7"/>
  <c r="I15" i="7"/>
  <c r="G15" i="7"/>
  <c r="J14" i="7"/>
  <c r="H14" i="7"/>
  <c r="J13" i="7"/>
  <c r="H13" i="7"/>
  <c r="J12" i="7"/>
  <c r="H12" i="7"/>
  <c r="E30" i="4"/>
  <c r="C30" i="4"/>
  <c r="E15" i="4"/>
  <c r="C15" i="4"/>
  <c r="G28" i="2"/>
  <c r="E16" i="2"/>
  <c r="G23" i="2"/>
  <c r="G16" i="2"/>
  <c r="G14" i="1"/>
  <c r="E14" i="1"/>
  <c r="G33" i="1"/>
  <c r="G21" i="1"/>
  <c r="G22" i="1" l="1"/>
  <c r="J15" i="7"/>
  <c r="H20" i="7"/>
  <c r="I68" i="7"/>
  <c r="J20" i="7"/>
  <c r="G68" i="7"/>
  <c r="J67" i="7"/>
  <c r="H15" i="7"/>
  <c r="H61" i="7"/>
  <c r="H67" i="7"/>
  <c r="J61" i="7"/>
  <c r="G24" i="2"/>
  <c r="G29" i="2" s="1"/>
  <c r="I69" i="7" l="1"/>
  <c r="G69" i="7"/>
  <c r="J68" i="7"/>
  <c r="F69" i="7"/>
  <c r="H68" i="7"/>
  <c r="H69" i="7" l="1"/>
  <c r="J69" i="7"/>
  <c r="E38" i="4" l="1"/>
  <c r="C38" i="4"/>
  <c r="E22" i="4"/>
  <c r="C22" i="4"/>
  <c r="G16" i="3"/>
  <c r="E16" i="3"/>
  <c r="G12" i="3"/>
  <c r="E12" i="3"/>
  <c r="E28" i="2"/>
  <c r="E23" i="2"/>
  <c r="E37" i="1"/>
  <c r="E33" i="1"/>
  <c r="E21" i="1"/>
  <c r="C23" i="4" l="1"/>
  <c r="C39" i="4" s="1"/>
  <c r="C41" i="4" s="1"/>
  <c r="E23" i="4"/>
  <c r="E39" i="4" s="1"/>
  <c r="E41" i="4" s="1"/>
  <c r="E17" i="3"/>
  <c r="G17" i="3"/>
  <c r="E24" i="2"/>
  <c r="E29" i="2" s="1"/>
  <c r="E38" i="1"/>
  <c r="E42" i="1" s="1"/>
  <c r="G38" i="1"/>
  <c r="G42" i="1" s="1"/>
  <c r="E22" i="1"/>
</calcChain>
</file>

<file path=xl/sharedStrings.xml><?xml version="1.0" encoding="utf-8"?>
<sst xmlns="http://schemas.openxmlformats.org/spreadsheetml/2006/main" count="211" uniqueCount="158">
  <si>
    <t>Municipality of Mapandan</t>
  </si>
  <si>
    <t>Note</t>
  </si>
  <si>
    <t>ASSETS</t>
  </si>
  <si>
    <t>Current Assets</t>
  </si>
  <si>
    <t>Cash and Cash Equivalents</t>
  </si>
  <si>
    <t>Investments</t>
  </si>
  <si>
    <t>Receivables</t>
  </si>
  <si>
    <t>Inventories</t>
  </si>
  <si>
    <t>Total Current Assets</t>
  </si>
  <si>
    <t>Non-Current Assets</t>
  </si>
  <si>
    <t xml:space="preserve">Property, Plant and Equipment </t>
  </si>
  <si>
    <t>Biological Assets</t>
  </si>
  <si>
    <t>Total Non-Current Assets</t>
  </si>
  <si>
    <t>Total Assets</t>
  </si>
  <si>
    <t>LIABILITIES</t>
  </si>
  <si>
    <t>Current Liabilities</t>
  </si>
  <si>
    <t>Financial Liabilities</t>
  </si>
  <si>
    <t>Inter-Agency Payables</t>
  </si>
  <si>
    <t>Intra-Agency Payables</t>
  </si>
  <si>
    <t>Trust Liabilities</t>
  </si>
  <si>
    <t>Deferred Credits/Unearned Income</t>
  </si>
  <si>
    <t>Other Payables</t>
  </si>
  <si>
    <t>Total Current Liabilities</t>
  </si>
  <si>
    <t>Non-Current Liabilities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</si>
  <si>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</si>
  <si>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</si>
  <si>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</si>
  <si>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</si>
  <si>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</si>
  <si>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Revenue</t>
  </si>
  <si>
    <t>Tax Revenue</t>
  </si>
  <si>
    <t>Share from Internal Revenue Collections</t>
  </si>
  <si>
    <t>Service and Business Income</t>
  </si>
  <si>
    <t>Other Income</t>
  </si>
  <si>
    <t>Total Revenue</t>
  </si>
  <si>
    <t>Less: Current Operating Expenses</t>
  </si>
  <si>
    <t>Personnel Services</t>
  </si>
  <si>
    <t>Maintenance and Other Operating Expenses</t>
  </si>
  <si>
    <t>Non-cash Expenses</t>
  </si>
  <si>
    <t>Financial Expenses</t>
  </si>
  <si>
    <t>Surplus(Deficit) for the period</t>
  </si>
  <si>
    <t>Change in Accounting Policy</t>
  </si>
  <si>
    <t>Prior Period Errors</t>
  </si>
  <si>
    <t>Add (Deduct) Changes in net assets/equity during the year</t>
  </si>
  <si>
    <t>Adjustment of net revenue recognized directly in net assets/equity</t>
  </si>
  <si>
    <t>Surplus (Deficit) for the period</t>
  </si>
  <si>
    <t>Total recognized revenue and expenses for the period</t>
  </si>
  <si>
    <t>Cash Flows from Operating Activities</t>
  </si>
  <si>
    <t>Cash Inflows</t>
  </si>
  <si>
    <t xml:space="preserve">     Collection from taxpayers</t>
  </si>
  <si>
    <t xml:space="preserve">     Share from Internal Revenue Allotment</t>
  </si>
  <si>
    <t xml:space="preserve">     Receipts from business/service income</t>
  </si>
  <si>
    <t xml:space="preserve">     Interest Income</t>
  </si>
  <si>
    <t xml:space="preserve">     Other Receipts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</si>
  <si>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</si>
  <si>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</si>
  <si>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</si>
  <si>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</si>
  <si>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Interest Expense</t>
  </si>
  <si>
    <t xml:space="preserve">    Other Expenses</t>
  </si>
  <si>
    <t>Net Cash Flows from Operating Activities</t>
  </si>
  <si>
    <t>Cash Flows from Investing Activities</t>
  </si>
  <si>
    <t xml:space="preserve">Cash Inflows </t>
  </si>
  <si>
    <t xml:space="preserve">    Purchase/Construction of Property, Plant and Equipment</t>
  </si>
  <si>
    <t>Net Cash Flows from  Investing Activities</t>
  </si>
  <si>
    <t>Cash Flows from Financing Activities</t>
  </si>
  <si>
    <t xml:space="preserve">     Proceeds from Loans</t>
  </si>
  <si>
    <t xml:space="preserve">    Payment of loan amortization</t>
  </si>
  <si>
    <t>Net Cash Flows from Financing Activities</t>
  </si>
  <si>
    <t>Add: Cash at the Beginning of the year</t>
  </si>
  <si>
    <t>Cash Balance at the End of the Year</t>
  </si>
  <si>
    <t>Statement of  Financial Position</t>
  </si>
  <si>
    <t>All Funds</t>
  </si>
  <si>
    <t>5</t>
  </si>
  <si>
    <t>6</t>
  </si>
  <si>
    <t>7</t>
  </si>
  <si>
    <t>8</t>
  </si>
  <si>
    <t>9</t>
  </si>
  <si>
    <t>12</t>
  </si>
  <si>
    <t>LIABILITIES AND NET ASSETS/EQUITY</t>
  </si>
  <si>
    <t>Statement of  Financial Performance</t>
  </si>
  <si>
    <t>Total Current Operating Expenses</t>
  </si>
  <si>
    <t>Surplus (Deficit) from Current Operations</t>
  </si>
  <si>
    <t>Transfers, Assistance and Subsidy From</t>
  </si>
  <si>
    <t>Transfers, Assistance and Subsidy To</t>
  </si>
  <si>
    <t>Add (Deduct):  Transfer, Assistance and Subsidy</t>
  </si>
  <si>
    <t xml:space="preserve">Net Financial Assistance/Subsidy </t>
  </si>
  <si>
    <t>Statement of Changes in Net Assets/Equity</t>
  </si>
  <si>
    <t>Total Cash Provided by Operating, Investing and Financing Activities</t>
  </si>
  <si>
    <t>Statement of Cash Flows</t>
  </si>
  <si>
    <t>Statement of Comparison of Budget and Actual Amounts</t>
  </si>
  <si>
    <t>Particulars</t>
  </si>
  <si>
    <t>Budgeted Amounts</t>
  </si>
  <si>
    <t>Actual Amounts</t>
  </si>
  <si>
    <t>Original</t>
  </si>
  <si>
    <t>Final</t>
  </si>
  <si>
    <t xml:space="preserve">A.  Local Sources </t>
  </si>
  <si>
    <t>1.  Tax Revenue</t>
  </si>
  <si>
    <t>a.  Tax Revenue - Property</t>
  </si>
  <si>
    <t>b.  Tax Revenue - Goods and Services</t>
  </si>
  <si>
    <t>c.  Other Local Taxes</t>
  </si>
  <si>
    <t>Total Tax Revenue</t>
  </si>
  <si>
    <t>2.  Non-Tax Revenue</t>
  </si>
  <si>
    <t>a.  Service Income</t>
  </si>
  <si>
    <t>b.  Business Income</t>
  </si>
  <si>
    <t>c.  Other Income and Receipts</t>
  </si>
  <si>
    <t>Total Non-Tax Revenue</t>
  </si>
  <si>
    <t>B.  External Sources</t>
  </si>
  <si>
    <t>Total Revenue and Receipts</t>
  </si>
  <si>
    <t xml:space="preserve">Expenditures </t>
  </si>
  <si>
    <t>Current Appropriations</t>
  </si>
  <si>
    <t xml:space="preserve">General Public Services </t>
  </si>
  <si>
    <t>Personal Services</t>
  </si>
  <si>
    <t>Capital Outlay</t>
  </si>
  <si>
    <t>Education</t>
  </si>
  <si>
    <t>Health, Nutrition and Population Control</t>
  </si>
  <si>
    <t>Social Services and Social Welfare</t>
  </si>
  <si>
    <t>Economic Services</t>
  </si>
  <si>
    <t>Other Purposes:</t>
  </si>
  <si>
    <t>Debt Service</t>
  </si>
  <si>
    <t>Financial Expense</t>
  </si>
  <si>
    <t>Amortization</t>
  </si>
  <si>
    <t>LDRRMF</t>
  </si>
  <si>
    <t>20% Development Fund</t>
  </si>
  <si>
    <t>Allocation for Senior Citizens and PWD</t>
  </si>
  <si>
    <t>Others</t>
  </si>
  <si>
    <t>Total Current Appropriations</t>
  </si>
  <si>
    <t>Continuing Appropriations</t>
  </si>
  <si>
    <t>Total Continuing Appropriations</t>
  </si>
  <si>
    <t>Total Appropriations</t>
  </si>
  <si>
    <t>Balance</t>
  </si>
  <si>
    <t>Payables</t>
  </si>
  <si>
    <t>See Accompanying Notes to the Financial Statements</t>
  </si>
  <si>
    <t>11</t>
  </si>
  <si>
    <t>13</t>
  </si>
  <si>
    <t>14</t>
  </si>
  <si>
    <t>15</t>
  </si>
  <si>
    <t>16</t>
  </si>
  <si>
    <t>17</t>
  </si>
  <si>
    <t>As at December 31, 2021</t>
  </si>
  <si>
    <t>(With Comparative Figures for CY 2020)</t>
  </si>
  <si>
    <t>For the Period Ended December 31, 2021</t>
  </si>
  <si>
    <t>Other Share from National Taxes</t>
  </si>
  <si>
    <t>Balances at January 1</t>
  </si>
  <si>
    <t>Balances at December 31</t>
  </si>
  <si>
    <t>For the Year Ended December 31, 2021</t>
  </si>
  <si>
    <t xml:space="preserve">Difference </t>
  </si>
  <si>
    <t>Original and Final Budget</t>
  </si>
  <si>
    <t>Final Budget and Actual</t>
  </si>
  <si>
    <t>Shares, Grants and Donations</t>
  </si>
  <si>
    <t xml:space="preserve">1.  </t>
  </si>
  <si>
    <t>Share from the National Internal Revenue Taxes (IRA)</t>
  </si>
  <si>
    <t>Other Shares from National Tax Collections</t>
  </si>
  <si>
    <t>Total Cash Inflows</t>
  </si>
  <si>
    <t>Total Cash Outflows</t>
  </si>
  <si>
    <t>2020 (Restated)</t>
  </si>
  <si>
    <t>Add (Deduct):</t>
  </si>
  <si>
    <t>Total External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</si>
</sst>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sz val="12"/>
      <color theme="0"/>
      <name val="Times New Roman"/>
      <family val="1"/>
    </font>
    <font>
      <b/>
      <u/>
      <sz val="12"/>
      <color theme="1"/>
      <name val="Times New Roman"/>
      <family val="1"/>
    </font>
    <font>
      <b/>
      <u/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97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/>
    <xf numFmtId="164" fontId="4" fillId="0" borderId="0" xfId="1" applyFont="1"/>
    <xf numFmtId="0" fontId="4" fillId="0" borderId="0" xfId="0" applyFont="1" applyBorder="1"/>
    <xf numFmtId="0" fontId="6" fillId="0" borderId="0" xfId="2" applyFont="1" applyAlignment="1">
      <alignment horizontal="center"/>
    </xf>
    <xf numFmtId="164" fontId="6" fillId="0" borderId="0" xfId="3" applyFont="1"/>
    <xf numFmtId="49" fontId="6" fillId="0" borderId="0" xfId="2" applyNumberFormat="1" applyFont="1"/>
    <xf numFmtId="49" fontId="4" fillId="0" borderId="0" xfId="0" applyNumberFormat="1" applyFont="1"/>
    <xf numFmtId="0" fontId="3" fillId="0" borderId="0" xfId="0" applyFont="1" applyAlignment="1">
      <alignment horizontal="center"/>
    </xf>
    <xf numFmtId="164" fontId="3" fillId="0" borderId="0" xfId="1" applyFont="1"/>
    <xf numFmtId="0" fontId="6" fillId="0" borderId="0" xfId="2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/>
    <xf numFmtId="0" fontId="9" fillId="0" borderId="0" xfId="0" applyFont="1" applyBorder="1"/>
    <xf numFmtId="164" fontId="9" fillId="0" borderId="0" xfId="1" applyFont="1"/>
    <xf numFmtId="0" fontId="9" fillId="0" borderId="0" xfId="0" applyFont="1" applyAlignment="1">
      <alignment vertical="center" wrapText="1"/>
    </xf>
    <xf numFmtId="0" fontId="8" fillId="0" borderId="0" xfId="0" applyFont="1"/>
    <xf numFmtId="49" fontId="11" fillId="0" borderId="0" xfId="0" applyNumberFormat="1" applyFont="1" applyAlignment="1">
      <alignment horizontal="center" vertical="center"/>
    </xf>
    <xf numFmtId="0" fontId="12" fillId="0" borderId="0" xfId="0" applyFont="1"/>
    <xf numFmtId="49" fontId="13" fillId="0" borderId="0" xfId="0" applyNumberFormat="1" applyFont="1" applyAlignment="1">
      <alignment horizontal="center" vertical="center"/>
    </xf>
    <xf numFmtId="164" fontId="9" fillId="0" borderId="0" xfId="1" applyFont="1" applyBorder="1"/>
    <xf numFmtId="0" fontId="8" fillId="0" borderId="0" xfId="0" applyFont="1" applyBorder="1"/>
    <xf numFmtId="49" fontId="10" fillId="0" borderId="0" xfId="0" applyNumberFormat="1" applyFont="1" applyAlignment="1">
      <alignment horizontal="center" vertical="center"/>
    </xf>
    <xf numFmtId="164" fontId="9" fillId="0" borderId="3" xfId="1" applyFont="1" applyBorder="1"/>
    <xf numFmtId="49" fontId="8" fillId="0" borderId="0" xfId="0" applyNumberFormat="1" applyFont="1" applyAlignment="1">
      <alignment horizontal="center" vertical="center"/>
    </xf>
    <xf numFmtId="164" fontId="8" fillId="0" borderId="5" xfId="1" applyFont="1" applyBorder="1"/>
    <xf numFmtId="0" fontId="9" fillId="0" borderId="0" xfId="0" applyFont="1" applyAlignment="1">
      <alignment wrapText="1"/>
    </xf>
    <xf numFmtId="164" fontId="9" fillId="0" borderId="0" xfId="1" applyFont="1" applyBorder="1" applyAlignment="1">
      <alignment horizontal="right" vertical="top"/>
    </xf>
    <xf numFmtId="0" fontId="9" fillId="0" borderId="0" xfId="0" applyFont="1" applyBorder="1" applyAlignment="1">
      <alignment horizontal="right" vertical="top"/>
    </xf>
    <xf numFmtId="164" fontId="8" fillId="0" borderId="1" xfId="1" applyFont="1" applyBorder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164" fontId="9" fillId="0" borderId="0" xfId="1" applyFont="1" applyAlignment="1">
      <alignment horizontal="right" vertical="top"/>
    </xf>
    <xf numFmtId="164" fontId="8" fillId="0" borderId="4" xfId="1" applyFont="1" applyBorder="1" applyAlignment="1">
      <alignment horizontal="right" vertical="top"/>
    </xf>
    <xf numFmtId="164" fontId="8" fillId="0" borderId="2" xfId="1" applyFont="1" applyBorder="1" applyAlignment="1">
      <alignment horizontal="right" vertical="top"/>
    </xf>
    <xf numFmtId="49" fontId="14" fillId="0" borderId="0" xfId="0" applyNumberFormat="1" applyFont="1" applyAlignment="1">
      <alignment horizontal="center" vertical="top"/>
    </xf>
    <xf numFmtId="49" fontId="13" fillId="0" borderId="0" xfId="0" applyNumberFormat="1" applyFont="1" applyAlignment="1">
      <alignment horizontal="center" vertical="top"/>
    </xf>
    <xf numFmtId="164" fontId="8" fillId="0" borderId="0" xfId="1" applyFont="1" applyBorder="1" applyAlignment="1">
      <alignment horizontal="right" vertical="top"/>
    </xf>
    <xf numFmtId="0" fontId="6" fillId="0" borderId="0" xfId="2" applyFont="1"/>
    <xf numFmtId="0" fontId="7" fillId="0" borderId="0" xfId="2" applyFont="1" applyBorder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6" fillId="0" borderId="0" xfId="0" applyFont="1"/>
    <xf numFmtId="0" fontId="18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/>
    </xf>
    <xf numFmtId="49" fontId="9" fillId="0" borderId="0" xfId="0" applyNumberFormat="1" applyFont="1" applyBorder="1"/>
    <xf numFmtId="49" fontId="8" fillId="0" borderId="0" xfId="1" applyNumberFormat="1" applyFont="1" applyFill="1" applyBorder="1"/>
    <xf numFmtId="49" fontId="8" fillId="0" borderId="0" xfId="0" applyNumberFormat="1" applyFont="1" applyBorder="1"/>
    <xf numFmtId="0" fontId="9" fillId="0" borderId="0" xfId="0" applyFont="1" applyFill="1"/>
    <xf numFmtId="164" fontId="9" fillId="0" borderId="0" xfId="1" applyFont="1" applyAlignment="1">
      <alignment vertical="center"/>
    </xf>
    <xf numFmtId="49" fontId="9" fillId="0" borderId="0" xfId="0" applyNumberFormat="1" applyFont="1" applyBorder="1" applyAlignment="1">
      <alignment vertical="center"/>
    </xf>
    <xf numFmtId="164" fontId="9" fillId="0" borderId="3" xfId="1" applyFont="1" applyFill="1" applyBorder="1" applyAlignment="1">
      <alignment vertical="center"/>
    </xf>
    <xf numFmtId="164" fontId="8" fillId="0" borderId="2" xfId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vertical="center"/>
    </xf>
    <xf numFmtId="164" fontId="8" fillId="0" borderId="0" xfId="1" applyFont="1" applyFill="1" applyAlignment="1">
      <alignment vertical="center"/>
    </xf>
    <xf numFmtId="49" fontId="8" fillId="0" borderId="0" xfId="0" applyNumberFormat="1" applyFont="1" applyBorder="1" applyAlignment="1">
      <alignment vertical="center"/>
    </xf>
    <xf numFmtId="164" fontId="8" fillId="0" borderId="7" xfId="1" applyFont="1" applyFill="1" applyBorder="1" applyAlignment="1">
      <alignment vertical="center"/>
    </xf>
    <xf numFmtId="164" fontId="9" fillId="0" borderId="3" xfId="1" applyFont="1" applyBorder="1" applyAlignment="1">
      <alignment vertical="center"/>
    </xf>
    <xf numFmtId="164" fontId="9" fillId="0" borderId="0" xfId="1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164" fontId="9" fillId="0" borderId="0" xfId="1" applyFont="1" applyAlignment="1">
      <alignment horizontal="right" vertical="center"/>
    </xf>
    <xf numFmtId="164" fontId="9" fillId="0" borderId="3" xfId="1" applyFont="1" applyBorder="1" applyAlignment="1">
      <alignment horizontal="right" vertical="center"/>
    </xf>
    <xf numFmtId="164" fontId="8" fillId="0" borderId="0" xfId="1" applyFont="1" applyBorder="1" applyAlignment="1">
      <alignment horizontal="right" vertical="center"/>
    </xf>
    <xf numFmtId="0" fontId="9" fillId="0" borderId="0" xfId="0" applyFont="1" applyFill="1" applyBorder="1"/>
    <xf numFmtId="0" fontId="8" fillId="0" borderId="0" xfId="0" applyFont="1" applyFill="1" applyBorder="1" applyAlignment="1"/>
    <xf numFmtId="0" fontId="9" fillId="0" borderId="0" xfId="0" applyFont="1" applyFill="1" applyBorder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164" fontId="8" fillId="0" borderId="7" xfId="1" applyFont="1" applyBorder="1" applyAlignment="1">
      <alignment horizontal="right" vertical="center"/>
    </xf>
    <xf numFmtId="164" fontId="8" fillId="0" borderId="6" xfId="1" applyFont="1" applyBorder="1" applyAlignment="1">
      <alignment horizontal="right" vertical="center"/>
    </xf>
    <xf numFmtId="164" fontId="8" fillId="0" borderId="0" xfId="1" applyFont="1"/>
    <xf numFmtId="0" fontId="20" fillId="0" borderId="0" xfId="0" applyFont="1" applyAlignment="1">
      <alignment wrapText="1"/>
    </xf>
    <xf numFmtId="49" fontId="20" fillId="0" borderId="0" xfId="0" applyNumberFormat="1" applyFont="1" applyBorder="1"/>
    <xf numFmtId="0" fontId="20" fillId="0" borderId="0" xfId="0" applyFont="1"/>
    <xf numFmtId="164" fontId="9" fillId="0" borderId="0" xfId="1" applyFont="1" applyBorder="1" applyAlignment="1">
      <alignment vertical="top"/>
    </xf>
    <xf numFmtId="0" fontId="9" fillId="0" borderId="0" xfId="0" applyFont="1" applyBorder="1" applyAlignment="1">
      <alignment vertical="top"/>
    </xf>
    <xf numFmtId="164" fontId="8" fillId="0" borderId="1" xfId="1" applyFont="1" applyBorder="1" applyAlignment="1">
      <alignment vertical="top"/>
    </xf>
    <xf numFmtId="0" fontId="8" fillId="0" borderId="0" xfId="0" applyFont="1" applyBorder="1" applyAlignment="1">
      <alignment vertical="top"/>
    </xf>
    <xf numFmtId="164" fontId="9" fillId="0" borderId="0" xfId="1" applyFont="1" applyAlignment="1">
      <alignment vertical="top"/>
    </xf>
    <xf numFmtId="164" fontId="8" fillId="0" borderId="0" xfId="1" applyFont="1" applyAlignment="1">
      <alignment vertical="top"/>
    </xf>
    <xf numFmtId="164" fontId="8" fillId="0" borderId="5" xfId="1" applyFont="1" applyBorder="1" applyAlignment="1">
      <alignment vertical="top"/>
    </xf>
    <xf numFmtId="0" fontId="20" fillId="0" borderId="0" xfId="0" applyFont="1" applyAlignment="1"/>
    <xf numFmtId="0" fontId="9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164" fontId="9" fillId="0" borderId="0" xfId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64" fontId="4" fillId="0" borderId="0" xfId="1" applyFont="1" applyAlignment="1">
      <alignment horizontal="left" vertical="center"/>
    </xf>
    <xf numFmtId="164" fontId="9" fillId="0" borderId="0" xfId="1" applyFont="1" applyAlignment="1">
      <alignment horizontal="left" vertical="center"/>
    </xf>
    <xf numFmtId="49" fontId="1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21" fillId="0" borderId="0" xfId="6" applyFont="1"/>
    <xf numFmtId="0" fontId="9" fillId="0" borderId="0" xfId="6" applyFont="1"/>
    <xf numFmtId="164" fontId="9" fillId="0" borderId="0" xfId="7" applyFont="1" applyFill="1" applyBorder="1"/>
    <xf numFmtId="0" fontId="8" fillId="0" borderId="0" xfId="6" applyFont="1"/>
    <xf numFmtId="164" fontId="9" fillId="0" borderId="3" xfId="7" applyFont="1" applyFill="1" applyBorder="1"/>
    <xf numFmtId="0" fontId="19" fillId="0" borderId="0" xfId="0" applyFont="1" applyFill="1" applyBorder="1" applyAlignment="1"/>
    <xf numFmtId="0" fontId="9" fillId="0" borderId="0" xfId="6" applyFont="1" applyBorder="1"/>
    <xf numFmtId="0" fontId="8" fillId="0" borderId="0" xfId="6" applyFont="1" applyBorder="1"/>
    <xf numFmtId="0" fontId="9" fillId="0" borderId="0" xfId="6" applyFont="1" applyBorder="1" applyAlignment="1">
      <alignment horizontal="justify" vertical="center" wrapText="1"/>
    </xf>
    <xf numFmtId="0" fontId="9" fillId="0" borderId="8" xfId="6" applyFont="1" applyBorder="1"/>
    <xf numFmtId="0" fontId="9" fillId="0" borderId="9" xfId="6" applyFont="1" applyBorder="1"/>
    <xf numFmtId="0" fontId="8" fillId="0" borderId="8" xfId="6" applyFont="1" applyBorder="1"/>
    <xf numFmtId="164" fontId="9" fillId="0" borderId="9" xfId="7" applyFont="1" applyFill="1" applyBorder="1"/>
    <xf numFmtId="0" fontId="8" fillId="0" borderId="10" xfId="6" applyFont="1" applyBorder="1"/>
    <xf numFmtId="164" fontId="9" fillId="0" borderId="18" xfId="7" applyFont="1" applyFill="1" applyBorder="1"/>
    <xf numFmtId="164" fontId="8" fillId="0" borderId="0" xfId="7" applyFont="1" applyFill="1" applyBorder="1"/>
    <xf numFmtId="164" fontId="8" fillId="0" borderId="9" xfId="7" applyFont="1" applyFill="1" applyBorder="1"/>
    <xf numFmtId="164" fontId="8" fillId="0" borderId="7" xfId="7" applyFont="1" applyFill="1" applyBorder="1"/>
    <xf numFmtId="164" fontId="8" fillId="0" borderId="19" xfId="7" applyFont="1" applyFill="1" applyBorder="1"/>
    <xf numFmtId="0" fontId="8" fillId="0" borderId="2" xfId="6" applyFont="1" applyBorder="1"/>
    <xf numFmtId="164" fontId="8" fillId="0" borderId="2" xfId="6" applyNumberFormat="1" applyFont="1" applyBorder="1"/>
    <xf numFmtId="164" fontId="8" fillId="0" borderId="11" xfId="6" applyNumberFormat="1" applyFont="1" applyBorder="1"/>
    <xf numFmtId="164" fontId="8" fillId="0" borderId="3" xfId="7" applyFont="1" applyFill="1" applyBorder="1"/>
    <xf numFmtId="164" fontId="8" fillId="0" borderId="18" xfId="7" applyFont="1" applyFill="1" applyBorder="1"/>
    <xf numFmtId="164" fontId="9" fillId="0" borderId="0" xfId="0" applyNumberFormat="1" applyFont="1"/>
    <xf numFmtId="0" fontId="8" fillId="0" borderId="14" xfId="6" applyFont="1" applyBorder="1" applyAlignment="1">
      <alignment horizontal="center" vertical="top"/>
    </xf>
    <xf numFmtId="0" fontId="8" fillId="0" borderId="16" xfId="6" applyFont="1" applyBorder="1" applyAlignment="1">
      <alignment horizontal="center" vertical="top"/>
    </xf>
    <xf numFmtId="0" fontId="8" fillId="0" borderId="17" xfId="6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164" fontId="11" fillId="0" borderId="3" xfId="7" applyFont="1" applyFill="1" applyBorder="1"/>
    <xf numFmtId="0" fontId="17" fillId="0" borderId="0" xfId="0" applyFont="1" applyAlignment="1">
      <alignment horizontal="center" vertical="center" wrapText="1"/>
    </xf>
    <xf numFmtId="0" fontId="9" fillId="0" borderId="20" xfId="6" applyFont="1" applyBorder="1"/>
    <xf numFmtId="0" fontId="9" fillId="0" borderId="3" xfId="6" applyFont="1" applyBorder="1"/>
    <xf numFmtId="0" fontId="9" fillId="0" borderId="0" xfId="0" applyFont="1" applyAlignment="1">
      <alignment horizontal="left" wrapText="1" indent="2"/>
    </xf>
    <xf numFmtId="164" fontId="8" fillId="0" borderId="3" xfId="1" applyFont="1" applyFill="1" applyBorder="1" applyAlignment="1">
      <alignment vertical="center"/>
    </xf>
    <xf numFmtId="49" fontId="8" fillId="0" borderId="3" xfId="0" applyNumberFormat="1" applyFont="1" applyBorder="1" applyAlignment="1">
      <alignment vertical="center"/>
    </xf>
    <xf numFmtId="164" fontId="8" fillId="0" borderId="0" xfId="1" applyFont="1" applyBorder="1" applyAlignment="1">
      <alignment vertical="center"/>
    </xf>
    <xf numFmtId="164" fontId="8" fillId="0" borderId="7" xfId="1" applyFont="1" applyBorder="1" applyAlignment="1">
      <alignment vertical="center"/>
    </xf>
    <xf numFmtId="164" fontId="8" fillId="0" borderId="0" xfId="1" applyFont="1" applyFill="1" applyBorder="1" applyAlignment="1">
      <alignment vertical="center"/>
    </xf>
    <xf numFmtId="0" fontId="8" fillId="0" borderId="16" xfId="6" applyFont="1" applyBorder="1" applyAlignment="1">
      <alignment horizontal="center" vertical="top" wrapText="1"/>
    </xf>
    <xf numFmtId="0" fontId="8" fillId="0" borderId="13" xfId="6" applyFont="1" applyBorder="1" applyAlignment="1">
      <alignment horizontal="center" vertical="top"/>
    </xf>
    <xf numFmtId="164" fontId="8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64" fontId="9" fillId="0" borderId="0" xfId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4" fontId="9" fillId="0" borderId="0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9" fillId="0" borderId="0" xfId="1" applyFont="1" applyAlignment="1">
      <alignment horizontal="center" vertical="center"/>
    </xf>
    <xf numFmtId="164" fontId="9" fillId="0" borderId="3" xfId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8" fillId="0" borderId="8" xfId="6" applyFont="1" applyBorder="1" applyAlignment="1">
      <alignment vertical="center"/>
    </xf>
    <xf numFmtId="164" fontId="9" fillId="0" borderId="0" xfId="7" applyFont="1" applyFill="1" applyBorder="1" applyAlignment="1">
      <alignment vertical="center"/>
    </xf>
    <xf numFmtId="164" fontId="9" fillId="0" borderId="9" xfId="7" applyFont="1" applyFill="1" applyBorder="1" applyAlignment="1">
      <alignment vertical="center"/>
    </xf>
    <xf numFmtId="0" fontId="9" fillId="0" borderId="0" xfId="6" applyFont="1" applyAlignment="1">
      <alignment vertical="center"/>
    </xf>
    <xf numFmtId="164" fontId="9" fillId="0" borderId="3" xfId="7" applyFont="1" applyFill="1" applyBorder="1" applyAlignment="1">
      <alignment vertical="center"/>
    </xf>
    <xf numFmtId="164" fontId="9" fillId="0" borderId="18" xfId="7" applyFont="1" applyFill="1" applyBorder="1" applyAlignment="1">
      <alignment vertical="center"/>
    </xf>
    <xf numFmtId="0" fontId="9" fillId="0" borderId="0" xfId="6" applyFont="1" applyBorder="1" applyAlignment="1">
      <alignment horizontal="center" vertical="center"/>
    </xf>
    <xf numFmtId="0" fontId="8" fillId="0" borderId="0" xfId="6" applyFont="1" applyBorder="1" applyAlignment="1">
      <alignment horizontal="center" vertical="center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10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9" fillId="0" borderId="0" xfId="6" applyFont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8" fillId="0" borderId="12" xfId="6" applyFont="1" applyBorder="1" applyAlignment="1">
      <alignment horizontal="center" vertical="top" wrapText="1"/>
    </xf>
    <xf numFmtId="0" fontId="8" fillId="0" borderId="13" xfId="6" applyFont="1" applyBorder="1" applyAlignment="1">
      <alignment horizontal="center" vertical="top" wrapText="1"/>
    </xf>
    <xf numFmtId="0" fontId="8" fillId="0" borderId="15" xfId="6" applyFont="1" applyBorder="1" applyAlignment="1">
      <alignment horizontal="center" vertical="top" wrapText="1"/>
    </xf>
    <xf numFmtId="0" fontId="8" fillId="0" borderId="16" xfId="6" applyFont="1" applyBorder="1" applyAlignment="1">
      <alignment horizontal="center" vertical="top" wrapText="1"/>
    </xf>
    <xf numFmtId="0" fontId="8" fillId="0" borderId="13" xfId="6" applyFont="1" applyBorder="1" applyAlignment="1">
      <alignment horizontal="center" vertical="top"/>
    </xf>
    <xf numFmtId="2" fontId="8" fillId="0" borderId="13" xfId="6" applyNumberFormat="1" applyFont="1" applyBorder="1" applyAlignment="1">
      <alignment horizontal="center" vertical="top"/>
    </xf>
    <xf numFmtId="2" fontId="8" fillId="0" borderId="16" xfId="6" applyNumberFormat="1" applyFont="1" applyBorder="1" applyAlignment="1">
      <alignment horizontal="center" vertical="top"/>
    </xf>
    <xf numFmtId="0" fontId="9" fillId="0" borderId="0" xfId="6" applyFont="1" applyBorder="1" applyAlignment="1">
      <alignment horizontal="center" vertical="center"/>
    </xf>
  </cellXfs>
  <cellStyles count="8">
    <cellStyle name="Comma" xfId="1" builtinId="3"/>
    <cellStyle name="Comma 10 2" xfId="5"/>
    <cellStyle name="Comma 13" xfId="7"/>
    <cellStyle name="Comma 3" xfId="3"/>
    <cellStyle name="Normal" xfId="0" builtinId="0"/>
    <cellStyle name="Normal 2" xfId="4"/>
    <cellStyle name="Normal 2 2" xfId="6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zoomScaleNormal="100" zoomScaleSheetLayoutView="100" workbookViewId="0">
      <selection sqref="A1:G1"/>
    </sheetView>
  </sheetViews>
  <sheetFormatPr defaultColWidth="9.21875" defaultRowHeight="13.2" x14ac:dyDescent="0.25"/>
  <cols>
    <col min="1" max="1" width="3.21875" style="1" customWidth="1"/>
    <col min="2" max="2" width="29.77734375" style="1" customWidth="1"/>
    <col min="3" max="3" width="6.21875" style="9" customWidth="1"/>
    <col min="4" max="4" width="1.77734375" style="5" customWidth="1"/>
    <col min="5" max="5" width="18.21875" style="4" bestFit="1" customWidth="1"/>
    <col min="6" max="6" width="1.21875" style="5" customWidth="1"/>
    <col min="7" max="7" width="17.77734375" style="4" customWidth="1"/>
    <col min="8" max="8" width="12.77734375" style="1" bestFit="1" customWidth="1"/>
    <col min="9" max="16384" width="9.21875" style="1"/>
  </cols>
  <sheetData>
    <row r="1" spans="1:8" ht="17.55" x14ac:dyDescent="0.35">
      <c r="A1" s="178" t="s">
        <v>0</v>
      </c>
      <c r="B1" s="178"/>
      <c r="C1" s="178"/>
      <c r="D1" s="178"/>
      <c r="E1" s="178"/>
      <c r="F1" s="178"/>
      <c r="G1" s="178"/>
    </row>
    <row r="2" spans="1:8" ht="17.55" x14ac:dyDescent="0.35">
      <c r="A2" s="178" t="s">
        <v>71</v>
      </c>
      <c r="B2" s="178"/>
      <c r="C2" s="178"/>
      <c r="D2" s="178"/>
      <c r="E2" s="178"/>
      <c r="F2" s="178"/>
      <c r="G2" s="178"/>
    </row>
    <row r="3" spans="1:8" ht="18" x14ac:dyDescent="0.4">
      <c r="A3" s="177" t="s">
        <v>72</v>
      </c>
      <c r="B3" s="177"/>
      <c r="C3" s="177"/>
      <c r="D3" s="177"/>
      <c r="E3" s="177"/>
      <c r="F3" s="177"/>
      <c r="G3" s="177"/>
    </row>
    <row r="4" spans="1:8" ht="18" x14ac:dyDescent="0.4">
      <c r="A4" s="177" t="s">
        <v>139</v>
      </c>
      <c r="B4" s="177"/>
      <c r="C4" s="177"/>
      <c r="D4" s="177"/>
      <c r="E4" s="177"/>
      <c r="F4" s="177"/>
      <c r="G4" s="177"/>
    </row>
    <row r="5" spans="1:8" ht="18" x14ac:dyDescent="0.4">
      <c r="A5" s="177" t="s">
        <v>140</v>
      </c>
      <c r="B5" s="177"/>
      <c r="C5" s="177"/>
      <c r="D5" s="177"/>
      <c r="E5" s="177"/>
      <c r="F5" s="177"/>
      <c r="G5" s="177"/>
    </row>
    <row r="6" spans="1:8" ht="15.45" x14ac:dyDescent="0.35">
      <c r="A6" s="14"/>
      <c r="B6" s="14"/>
      <c r="C6" s="15"/>
      <c r="D6" s="16"/>
      <c r="E6" s="17"/>
      <c r="F6" s="16"/>
      <c r="G6" s="17"/>
    </row>
    <row r="7" spans="1:8" s="2" customFormat="1" ht="15.75" customHeight="1" x14ac:dyDescent="0.35">
      <c r="A7" s="18"/>
      <c r="B7" s="18"/>
      <c r="C7" s="46" t="s">
        <v>1</v>
      </c>
      <c r="D7" s="181">
        <v>2021</v>
      </c>
      <c r="E7" s="181"/>
      <c r="F7" s="181" t="s">
        <v>155</v>
      </c>
      <c r="G7" s="181"/>
    </row>
    <row r="8" spans="1:8" s="2" customFormat="1" ht="15.75" customHeight="1" x14ac:dyDescent="0.35">
      <c r="A8" s="18"/>
      <c r="B8" s="18"/>
      <c r="C8" s="46"/>
      <c r="D8" s="140"/>
      <c r="E8" s="140"/>
      <c r="F8" s="140"/>
      <c r="G8" s="140"/>
    </row>
    <row r="9" spans="1:8" ht="15.45" x14ac:dyDescent="0.35">
      <c r="A9" s="19" t="s">
        <v>2</v>
      </c>
      <c r="B9" s="14"/>
      <c r="C9" s="20"/>
      <c r="D9" s="16"/>
      <c r="E9" s="17"/>
      <c r="F9" s="16"/>
      <c r="G9" s="17"/>
    </row>
    <row r="10" spans="1:8" ht="15.45" x14ac:dyDescent="0.35">
      <c r="A10" s="14"/>
      <c r="B10" s="21" t="s">
        <v>3</v>
      </c>
      <c r="C10" s="22"/>
      <c r="D10" s="16"/>
      <c r="E10" s="17"/>
      <c r="F10" s="16"/>
      <c r="G10" s="17"/>
    </row>
    <row r="11" spans="1:8" ht="15.45" x14ac:dyDescent="0.35">
      <c r="A11" s="14"/>
      <c r="B11" s="14" t="s">
        <v>4</v>
      </c>
      <c r="C11" s="37">
        <v>4</v>
      </c>
      <c r="D11" s="16"/>
      <c r="E11" s="30">
        <v>30160955.420000002</v>
      </c>
      <c r="F11" s="31"/>
      <c r="G11" s="30">
        <v>35554904.829999998</v>
      </c>
    </row>
    <row r="12" spans="1:8" ht="15.45" x14ac:dyDescent="0.35">
      <c r="A12" s="14"/>
      <c r="B12" s="14" t="s">
        <v>6</v>
      </c>
      <c r="C12" s="37" t="s">
        <v>73</v>
      </c>
      <c r="D12" s="16"/>
      <c r="E12" s="30">
        <v>1934427.25</v>
      </c>
      <c r="F12" s="31"/>
      <c r="G12" s="30">
        <v>1559946.2600000002</v>
      </c>
    </row>
    <row r="13" spans="1:8" ht="15.45" x14ac:dyDescent="0.35">
      <c r="A13" s="14"/>
      <c r="B13" s="14" t="s">
        <v>7</v>
      </c>
      <c r="C13" s="37" t="s">
        <v>74</v>
      </c>
      <c r="D13" s="16"/>
      <c r="E13" s="30">
        <v>120822.15</v>
      </c>
      <c r="F13" s="31"/>
      <c r="G13" s="30">
        <v>131640.38</v>
      </c>
    </row>
    <row r="14" spans="1:8" s="3" customFormat="1" ht="16.05" thickBot="1" x14ac:dyDescent="0.35">
      <c r="A14" s="19"/>
      <c r="B14" s="19" t="s">
        <v>8</v>
      </c>
      <c r="C14" s="38"/>
      <c r="D14" s="24"/>
      <c r="E14" s="32">
        <f>SUM(E11:E13)</f>
        <v>32216204.82</v>
      </c>
      <c r="F14" s="33"/>
      <c r="G14" s="32">
        <f>SUM(G11:G13)</f>
        <v>37246491.469999999</v>
      </c>
      <c r="H14" s="11"/>
    </row>
    <row r="15" spans="1:8" ht="15.45" x14ac:dyDescent="0.35">
      <c r="A15" s="14"/>
      <c r="B15" s="14"/>
      <c r="C15" s="37"/>
      <c r="D15" s="16"/>
      <c r="E15" s="34"/>
      <c r="F15" s="31"/>
      <c r="G15" s="34"/>
    </row>
    <row r="16" spans="1:8" ht="15.45" x14ac:dyDescent="0.35">
      <c r="A16" s="14"/>
      <c r="B16" s="21" t="s">
        <v>9</v>
      </c>
      <c r="C16" s="38"/>
      <c r="D16" s="16"/>
      <c r="E16" s="34"/>
      <c r="F16" s="31"/>
      <c r="G16" s="34"/>
    </row>
    <row r="17" spans="1:7" ht="15.45" x14ac:dyDescent="0.35">
      <c r="A17" s="14"/>
      <c r="B17" s="14" t="s">
        <v>5</v>
      </c>
      <c r="C17" s="37" t="s">
        <v>75</v>
      </c>
      <c r="D17" s="16"/>
      <c r="E17" s="30">
        <v>37074.910000000003</v>
      </c>
      <c r="F17" s="31"/>
      <c r="G17" s="30">
        <v>37074.910000000003</v>
      </c>
    </row>
    <row r="18" spans="1:7" ht="15.45" x14ac:dyDescent="0.35">
      <c r="A18" s="14"/>
      <c r="B18" s="14" t="s">
        <v>6</v>
      </c>
      <c r="C18" s="37" t="s">
        <v>76</v>
      </c>
      <c r="D18" s="16"/>
      <c r="E18" s="30">
        <v>613635.81000000006</v>
      </c>
      <c r="F18" s="31"/>
      <c r="G18" s="30">
        <v>613635.81000000006</v>
      </c>
    </row>
    <row r="19" spans="1:7" ht="15.45" x14ac:dyDescent="0.35">
      <c r="A19" s="14"/>
      <c r="B19" s="14" t="s">
        <v>10</v>
      </c>
      <c r="C19" s="37" t="s">
        <v>77</v>
      </c>
      <c r="D19" s="16"/>
      <c r="E19" s="30">
        <v>256089990.19</v>
      </c>
      <c r="F19" s="31"/>
      <c r="G19" s="30">
        <v>219250251.07000002</v>
      </c>
    </row>
    <row r="20" spans="1:7" ht="15.45" x14ac:dyDescent="0.35">
      <c r="A20" s="14"/>
      <c r="B20" s="14" t="s">
        <v>11</v>
      </c>
      <c r="C20" s="37">
        <v>10</v>
      </c>
      <c r="D20" s="16"/>
      <c r="E20" s="30">
        <v>110000</v>
      </c>
      <c r="F20" s="31"/>
      <c r="G20" s="30">
        <v>110000</v>
      </c>
    </row>
    <row r="21" spans="1:7" s="3" customFormat="1" ht="16.05" thickBot="1" x14ac:dyDescent="0.35">
      <c r="A21" s="19"/>
      <c r="B21" s="19" t="s">
        <v>12</v>
      </c>
      <c r="C21" s="38"/>
      <c r="D21" s="24"/>
      <c r="E21" s="32">
        <f>SUM(E17:E20)</f>
        <v>256850700.91</v>
      </c>
      <c r="F21" s="33"/>
      <c r="G21" s="32">
        <f>SUM(G17:G20)</f>
        <v>220010961.79000002</v>
      </c>
    </row>
    <row r="22" spans="1:7" s="3" customFormat="1" ht="16.05" thickBot="1" x14ac:dyDescent="0.35">
      <c r="A22" s="19" t="s">
        <v>13</v>
      </c>
      <c r="B22" s="19"/>
      <c r="C22" s="38"/>
      <c r="D22" s="24"/>
      <c r="E22" s="35">
        <f>+E21+E14</f>
        <v>289066905.73000002</v>
      </c>
      <c r="F22" s="33"/>
      <c r="G22" s="35">
        <f>+G21+G14</f>
        <v>257257453.26000002</v>
      </c>
    </row>
    <row r="23" spans="1:7" ht="16.05" thickTop="1" x14ac:dyDescent="0.35">
      <c r="A23" s="14"/>
      <c r="B23" s="14"/>
      <c r="C23" s="37"/>
      <c r="D23" s="16"/>
      <c r="E23" s="34"/>
      <c r="F23" s="31"/>
      <c r="G23" s="34"/>
    </row>
    <row r="24" spans="1:7" ht="15" x14ac:dyDescent="0.3">
      <c r="A24" s="180" t="s">
        <v>79</v>
      </c>
      <c r="B24" s="180"/>
      <c r="C24" s="180"/>
      <c r="D24" s="180"/>
      <c r="E24" s="180"/>
      <c r="F24" s="180"/>
      <c r="G24" s="180"/>
    </row>
    <row r="25" spans="1:7" ht="15.45" x14ac:dyDescent="0.35">
      <c r="A25" s="19" t="s">
        <v>14</v>
      </c>
      <c r="B25" s="14"/>
      <c r="C25" s="37"/>
      <c r="D25" s="16"/>
      <c r="E25" s="34"/>
      <c r="F25" s="31"/>
      <c r="G25" s="34"/>
    </row>
    <row r="26" spans="1:7" ht="15.45" x14ac:dyDescent="0.35">
      <c r="A26" s="14"/>
      <c r="B26" s="21" t="s">
        <v>15</v>
      </c>
      <c r="C26" s="38"/>
      <c r="D26" s="16"/>
      <c r="E26" s="34"/>
      <c r="F26" s="31"/>
      <c r="G26" s="34"/>
    </row>
    <row r="27" spans="1:7" ht="15.45" x14ac:dyDescent="0.35">
      <c r="A27" s="14"/>
      <c r="B27" s="14" t="s">
        <v>131</v>
      </c>
      <c r="C27" s="37" t="s">
        <v>133</v>
      </c>
      <c r="D27" s="16"/>
      <c r="E27" s="30">
        <v>8005801.4299999997</v>
      </c>
      <c r="F27" s="31"/>
      <c r="G27" s="30">
        <v>8875030.0599999987</v>
      </c>
    </row>
    <row r="28" spans="1:7" ht="15.45" x14ac:dyDescent="0.35">
      <c r="A28" s="14"/>
      <c r="B28" s="14" t="s">
        <v>17</v>
      </c>
      <c r="C28" s="37" t="s">
        <v>78</v>
      </c>
      <c r="D28" s="16"/>
      <c r="E28" s="30">
        <v>5503560.2300000004</v>
      </c>
      <c r="F28" s="31"/>
      <c r="G28" s="30">
        <v>14078020.58</v>
      </c>
    </row>
    <row r="29" spans="1:7" ht="15.45" x14ac:dyDescent="0.35">
      <c r="A29" s="14"/>
      <c r="B29" s="14" t="s">
        <v>18</v>
      </c>
      <c r="C29" s="37" t="s">
        <v>134</v>
      </c>
      <c r="D29" s="16"/>
      <c r="E29" s="30">
        <v>222090.47</v>
      </c>
      <c r="F29" s="31"/>
      <c r="G29" s="30">
        <v>284484.89</v>
      </c>
    </row>
    <row r="30" spans="1:7" ht="15.45" x14ac:dyDescent="0.35">
      <c r="A30" s="14"/>
      <c r="B30" s="14" t="s">
        <v>19</v>
      </c>
      <c r="C30" s="37" t="s">
        <v>135</v>
      </c>
      <c r="D30" s="16"/>
      <c r="E30" s="30">
        <v>1789326.82</v>
      </c>
      <c r="F30" s="31"/>
      <c r="G30" s="30">
        <v>1098691.3999999999</v>
      </c>
    </row>
    <row r="31" spans="1:7" ht="31.05" x14ac:dyDescent="0.35">
      <c r="A31" s="14"/>
      <c r="B31" s="97" t="s">
        <v>20</v>
      </c>
      <c r="C31" s="104" t="s">
        <v>136</v>
      </c>
      <c r="D31" s="98"/>
      <c r="E31" s="99">
        <v>885414.52</v>
      </c>
      <c r="F31" s="98"/>
      <c r="G31" s="99">
        <v>1171055.040000001</v>
      </c>
    </row>
    <row r="32" spans="1:7" ht="15.45" x14ac:dyDescent="0.35">
      <c r="A32" s="14"/>
      <c r="B32" s="14" t="s">
        <v>21</v>
      </c>
      <c r="C32" s="37" t="s">
        <v>137</v>
      </c>
      <c r="D32" s="16"/>
      <c r="E32" s="30">
        <v>2184912.1</v>
      </c>
      <c r="F32" s="31"/>
      <c r="G32" s="30">
        <v>2058844.44</v>
      </c>
    </row>
    <row r="33" spans="1:14" s="3" customFormat="1" ht="16.05" thickBot="1" x14ac:dyDescent="0.35">
      <c r="A33" s="19"/>
      <c r="B33" s="19" t="s">
        <v>22</v>
      </c>
      <c r="C33" s="38"/>
      <c r="D33" s="24"/>
      <c r="E33" s="32">
        <f>SUM(E27:E32)</f>
        <v>18591105.57</v>
      </c>
      <c r="F33" s="33"/>
      <c r="G33" s="32">
        <f>SUM(G27:G32)</f>
        <v>27566126.41</v>
      </c>
    </row>
    <row r="34" spans="1:14" ht="15.45" x14ac:dyDescent="0.35">
      <c r="A34" s="14"/>
      <c r="B34" s="14"/>
      <c r="C34" s="37"/>
      <c r="D34" s="16"/>
      <c r="E34" s="34"/>
      <c r="F34" s="31"/>
      <c r="G34" s="34"/>
    </row>
    <row r="35" spans="1:14" ht="15.45" x14ac:dyDescent="0.35">
      <c r="A35" s="14"/>
      <c r="B35" s="21" t="s">
        <v>23</v>
      </c>
      <c r="C35" s="38"/>
      <c r="D35" s="16"/>
      <c r="E35" s="34"/>
      <c r="F35" s="31"/>
      <c r="G35" s="34"/>
    </row>
    <row r="36" spans="1:14" ht="15.45" x14ac:dyDescent="0.35">
      <c r="A36" s="14"/>
      <c r="B36" s="14" t="s">
        <v>16</v>
      </c>
      <c r="C36" s="37" t="s">
        <v>138</v>
      </c>
      <c r="D36" s="16"/>
      <c r="E36" s="30">
        <v>28297486.989999998</v>
      </c>
      <c r="F36" s="31"/>
      <c r="G36" s="30">
        <v>11987559.859999999</v>
      </c>
    </row>
    <row r="37" spans="1:14" s="3" customFormat="1" ht="15.45" thickBot="1" x14ac:dyDescent="0.35">
      <c r="A37" s="19"/>
      <c r="B37" s="19" t="s">
        <v>24</v>
      </c>
      <c r="C37" s="25"/>
      <c r="D37" s="24"/>
      <c r="E37" s="32">
        <f>SUM(E36:E36)</f>
        <v>28297486.989999998</v>
      </c>
      <c r="F37" s="33"/>
      <c r="G37" s="32">
        <f>SUM(G36:G36)</f>
        <v>11987559.859999999</v>
      </c>
    </row>
    <row r="38" spans="1:14" s="3" customFormat="1" ht="15.45" thickBot="1" x14ac:dyDescent="0.35">
      <c r="A38" s="19" t="s">
        <v>25</v>
      </c>
      <c r="B38" s="19"/>
      <c r="C38" s="25"/>
      <c r="D38" s="24"/>
      <c r="E38" s="36">
        <f>+E37+E33</f>
        <v>46888592.560000002</v>
      </c>
      <c r="F38" s="33"/>
      <c r="G38" s="36">
        <f>+G37+G33</f>
        <v>39553686.269999996</v>
      </c>
    </row>
    <row r="39" spans="1:14" s="3" customFormat="1" ht="15" x14ac:dyDescent="0.3">
      <c r="A39" s="19"/>
      <c r="B39" s="19"/>
      <c r="C39" s="25"/>
      <c r="D39" s="24"/>
      <c r="E39" s="39"/>
      <c r="F39" s="33"/>
      <c r="G39" s="39"/>
    </row>
    <row r="40" spans="1:14" ht="15.45" x14ac:dyDescent="0.35">
      <c r="A40" s="19" t="s">
        <v>26</v>
      </c>
      <c r="B40" s="14"/>
      <c r="C40" s="20"/>
      <c r="D40" s="16"/>
      <c r="E40" s="23"/>
      <c r="F40" s="16"/>
      <c r="G40" s="23"/>
    </row>
    <row r="41" spans="1:14" ht="15.45" x14ac:dyDescent="0.35">
      <c r="A41" s="14"/>
      <c r="B41" s="14" t="s">
        <v>27</v>
      </c>
      <c r="C41" s="20"/>
      <c r="D41" s="16"/>
      <c r="E41" s="26">
        <v>242178313.16999999</v>
      </c>
      <c r="F41" s="16"/>
      <c r="G41" s="26">
        <v>217703766.99000001</v>
      </c>
    </row>
    <row r="42" spans="1:14" s="3" customFormat="1" ht="15" x14ac:dyDescent="0.3">
      <c r="A42" s="19" t="s">
        <v>28</v>
      </c>
      <c r="B42" s="19"/>
      <c r="C42" s="27"/>
      <c r="D42" s="24"/>
      <c r="E42" s="28">
        <f>+E38+E41</f>
        <v>289066905.73000002</v>
      </c>
      <c r="F42" s="24"/>
      <c r="G42" s="28">
        <f>+G38+G41</f>
        <v>257257453.25999999</v>
      </c>
      <c r="I42" s="8"/>
      <c r="J42" s="6"/>
      <c r="K42" s="7"/>
      <c r="L42" s="6"/>
      <c r="M42" s="7"/>
      <c r="N42" s="6"/>
    </row>
    <row r="43" spans="1:14" ht="16.05" thickTop="1" x14ac:dyDescent="0.35">
      <c r="A43" s="14"/>
      <c r="B43" s="14"/>
      <c r="C43" s="15"/>
      <c r="D43" s="16"/>
      <c r="E43" s="17"/>
      <c r="F43" s="16"/>
      <c r="G43" s="17"/>
      <c r="I43" s="175"/>
      <c r="J43" s="175"/>
      <c r="K43" s="175"/>
      <c r="L43" s="175"/>
      <c r="M43" s="175"/>
      <c r="N43" s="175"/>
    </row>
    <row r="44" spans="1:14" ht="15" customHeight="1" x14ac:dyDescent="0.35">
      <c r="A44" s="179" t="s">
        <v>132</v>
      </c>
      <c r="B44" s="179"/>
      <c r="C44" s="179"/>
      <c r="D44" s="179"/>
      <c r="E44" s="179"/>
      <c r="F44" s="179"/>
      <c r="G44" s="179"/>
      <c r="H44" s="6"/>
    </row>
    <row r="45" spans="1:14" ht="13.05" x14ac:dyDescent="0.3">
      <c r="C45" s="8"/>
      <c r="D45" s="12"/>
      <c r="E45" s="7"/>
      <c r="F45" s="12"/>
      <c r="G45" s="7"/>
      <c r="H45" s="6"/>
    </row>
    <row r="46" spans="1:14" ht="13.05" x14ac:dyDescent="0.3">
      <c r="C46" s="175"/>
      <c r="D46" s="175"/>
      <c r="E46" s="175"/>
      <c r="F46" s="175"/>
      <c r="G46" s="175"/>
      <c r="H46" s="175"/>
    </row>
    <row r="47" spans="1:14" ht="13.05" x14ac:dyDescent="0.3">
      <c r="C47" s="176"/>
      <c r="D47" s="176"/>
      <c r="E47" s="176"/>
      <c r="F47" s="176"/>
      <c r="G47" s="176"/>
      <c r="H47" s="176"/>
    </row>
  </sheetData>
  <sheetProtection algorithmName="SHA-512" hashValue="CDHq4OVS6rcGToCw+KGL+bmIN8Jvt+blsBWJoVbc/JiJWwu9va88DV+Cg+Pa8RlISTKjfF9gG1FqyfUGwzEaKg==" saltValue="2mLb7dt1nQsXUWg0tLIc6g==" spinCount="100000" sheet="1" objects="1" scenarios="1" selectLockedCells="1" selectUnlockedCells="1"/>
  <mergeCells count="12">
    <mergeCell ref="I43:N43"/>
    <mergeCell ref="C46:H46"/>
    <mergeCell ref="C47:H47"/>
    <mergeCell ref="A3:G3"/>
    <mergeCell ref="A1:G1"/>
    <mergeCell ref="A44:G44"/>
    <mergeCell ref="A24:G24"/>
    <mergeCell ref="A2:G2"/>
    <mergeCell ref="A4:G4"/>
    <mergeCell ref="D7:E7"/>
    <mergeCell ref="F7:G7"/>
    <mergeCell ref="A5:G5"/>
  </mergeCells>
  <printOptions horizontalCentered="1"/>
  <pageMargins left="1.5" right="1" top="1" bottom="1" header="0" footer="0.5"/>
  <pageSetup scale="91" orientation="portrait" horizontalDpi="360" verticalDpi="360" r:id="rId1"/>
  <headerFooter>
    <oddFooter>&amp;C&amp;"Times New Roman,Regular"&amp;12 4</oddFooter>
  </headerFooter>
  <ignoredErrors>
    <ignoredError sqref="C12:C13 C17:C19 C27:C32 C3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Normal="100" zoomScaleSheetLayoutView="115" workbookViewId="0">
      <selection sqref="A1:G1"/>
    </sheetView>
  </sheetViews>
  <sheetFormatPr defaultColWidth="9.21875" defaultRowHeight="15.6" x14ac:dyDescent="0.3"/>
  <cols>
    <col min="1" max="1" width="3.21875" style="14" customWidth="1"/>
    <col min="2" max="2" width="31.5546875" style="29" customWidth="1"/>
    <col min="3" max="3" width="7.21875" style="14" bestFit="1" customWidth="1"/>
    <col min="4" max="4" width="2.21875" style="16" customWidth="1"/>
    <col min="5" max="5" width="16.77734375" style="17" bestFit="1" customWidth="1"/>
    <col min="6" max="6" width="2.21875" style="16" customWidth="1"/>
    <col min="7" max="7" width="16.77734375" style="17" bestFit="1" customWidth="1"/>
    <col min="8" max="8" width="16.77734375" style="14" bestFit="1" customWidth="1"/>
    <col min="9" max="16384" width="9.21875" style="14"/>
  </cols>
  <sheetData>
    <row r="1" spans="1:7" ht="17.399999999999999" x14ac:dyDescent="0.3">
      <c r="A1" s="178" t="s">
        <v>0</v>
      </c>
      <c r="B1" s="178"/>
      <c r="C1" s="178"/>
      <c r="D1" s="178"/>
      <c r="E1" s="178"/>
      <c r="F1" s="178"/>
      <c r="G1" s="178"/>
    </row>
    <row r="2" spans="1:7" ht="17.399999999999999" x14ac:dyDescent="0.3">
      <c r="A2" s="178" t="s">
        <v>80</v>
      </c>
      <c r="B2" s="178"/>
      <c r="C2" s="178"/>
      <c r="D2" s="178"/>
      <c r="E2" s="178"/>
      <c r="F2" s="178"/>
      <c r="G2" s="178"/>
    </row>
    <row r="3" spans="1:7" ht="18" x14ac:dyDescent="0.35">
      <c r="A3" s="177" t="s">
        <v>72</v>
      </c>
      <c r="B3" s="177"/>
      <c r="C3" s="177"/>
      <c r="D3" s="177"/>
      <c r="E3" s="177"/>
      <c r="F3" s="177"/>
      <c r="G3" s="177"/>
    </row>
    <row r="4" spans="1:7" ht="18" x14ac:dyDescent="0.35">
      <c r="A4" s="177" t="s">
        <v>141</v>
      </c>
      <c r="B4" s="177"/>
      <c r="C4" s="177"/>
      <c r="D4" s="177"/>
      <c r="E4" s="177"/>
      <c r="F4" s="177"/>
      <c r="G4" s="177"/>
    </row>
    <row r="5" spans="1:7" ht="18" x14ac:dyDescent="0.35">
      <c r="A5" s="177" t="s">
        <v>140</v>
      </c>
      <c r="B5" s="178"/>
      <c r="C5" s="178"/>
      <c r="D5" s="178"/>
      <c r="E5" s="178"/>
      <c r="F5" s="178"/>
      <c r="G5" s="178"/>
    </row>
    <row r="6" spans="1:7" x14ac:dyDescent="0.3">
      <c r="A6" s="182"/>
      <c r="B6" s="182"/>
      <c r="C6" s="182"/>
      <c r="D6" s="182"/>
      <c r="E6" s="182"/>
      <c r="F6" s="182"/>
      <c r="G6" s="182"/>
    </row>
    <row r="8" spans="1:7" x14ac:dyDescent="0.3">
      <c r="C8" s="45" t="s">
        <v>1</v>
      </c>
      <c r="D8" s="181">
        <v>2021</v>
      </c>
      <c r="E8" s="181"/>
      <c r="F8" s="181" t="s">
        <v>155</v>
      </c>
      <c r="G8" s="181"/>
    </row>
    <row r="9" spans="1:7" x14ac:dyDescent="0.3">
      <c r="A9" s="19" t="s">
        <v>29</v>
      </c>
      <c r="C9" s="42"/>
      <c r="E9" s="34"/>
      <c r="F9" s="31"/>
      <c r="G9" s="34"/>
    </row>
    <row r="10" spans="1:7" x14ac:dyDescent="0.3">
      <c r="B10" s="29" t="s">
        <v>30</v>
      </c>
      <c r="C10" s="52">
        <v>18</v>
      </c>
      <c r="E10" s="89">
        <v>7401435.1700000009</v>
      </c>
      <c r="F10" s="90"/>
      <c r="G10" s="89">
        <v>7041357.5800000001</v>
      </c>
    </row>
    <row r="11" spans="1:7" ht="31.2" x14ac:dyDescent="0.3">
      <c r="B11" s="29" t="s">
        <v>31</v>
      </c>
      <c r="C11" s="159">
        <v>19</v>
      </c>
      <c r="E11" s="153">
        <v>118841250</v>
      </c>
      <c r="F11" s="154"/>
      <c r="G11" s="153">
        <v>110883416</v>
      </c>
    </row>
    <row r="12" spans="1:7" x14ac:dyDescent="0.3">
      <c r="B12" s="29" t="s">
        <v>142</v>
      </c>
      <c r="C12" s="52">
        <v>20</v>
      </c>
      <c r="E12" s="153">
        <v>1884415</v>
      </c>
      <c r="F12" s="154"/>
      <c r="G12" s="153"/>
    </row>
    <row r="13" spans="1:7" x14ac:dyDescent="0.3">
      <c r="B13" s="29" t="s">
        <v>32</v>
      </c>
      <c r="C13" s="52">
        <v>21</v>
      </c>
      <c r="E13" s="153">
        <v>15531307.960000001</v>
      </c>
      <c r="F13" s="154"/>
      <c r="G13" s="153">
        <v>9684165.9600000009</v>
      </c>
    </row>
    <row r="14" spans="1:7" x14ac:dyDescent="0.3">
      <c r="B14" s="29" t="s">
        <v>149</v>
      </c>
      <c r="C14" s="52">
        <v>22</v>
      </c>
      <c r="E14" s="153">
        <v>144748.79999999999</v>
      </c>
      <c r="F14" s="154"/>
      <c r="G14" s="153"/>
    </row>
    <row r="15" spans="1:7" x14ac:dyDescent="0.3">
      <c r="B15" s="29" t="s">
        <v>33</v>
      </c>
      <c r="C15" s="52">
        <v>23</v>
      </c>
      <c r="E15" s="153">
        <v>700688.84</v>
      </c>
      <c r="F15" s="154"/>
      <c r="G15" s="153">
        <v>722315</v>
      </c>
    </row>
    <row r="16" spans="1:7" s="19" customFormat="1" ht="16.8" thickBot="1" x14ac:dyDescent="0.35">
      <c r="A16" s="19" t="s">
        <v>34</v>
      </c>
      <c r="B16" s="47"/>
      <c r="C16" s="53"/>
      <c r="D16" s="24"/>
      <c r="E16" s="91">
        <f>SUM(E10:E15)</f>
        <v>144503845.77000001</v>
      </c>
      <c r="F16" s="92"/>
      <c r="G16" s="91">
        <f>SUM(G10:G15)</f>
        <v>128331254.53999999</v>
      </c>
    </row>
    <row r="17" spans="1:8" x14ac:dyDescent="0.3">
      <c r="C17" s="52"/>
      <c r="E17" s="93"/>
      <c r="F17" s="90"/>
      <c r="G17" s="93"/>
    </row>
    <row r="18" spans="1:8" ht="16.2" x14ac:dyDescent="0.35">
      <c r="A18" s="19" t="s">
        <v>35</v>
      </c>
      <c r="B18" s="48"/>
      <c r="C18" s="53"/>
      <c r="E18" s="93"/>
      <c r="F18" s="90"/>
      <c r="G18" s="93"/>
    </row>
    <row r="19" spans="1:8" x14ac:dyDescent="0.3">
      <c r="B19" s="29" t="s">
        <v>36</v>
      </c>
      <c r="C19" s="52">
        <v>24</v>
      </c>
      <c r="E19" s="155">
        <v>53672467.310000002</v>
      </c>
      <c r="F19" s="156"/>
      <c r="G19" s="155">
        <v>51916681.32</v>
      </c>
    </row>
    <row r="20" spans="1:8" ht="31.2" x14ac:dyDescent="0.3">
      <c r="B20" s="29" t="s">
        <v>37</v>
      </c>
      <c r="C20" s="159">
        <v>25</v>
      </c>
      <c r="E20" s="155">
        <v>50824385.57</v>
      </c>
      <c r="F20" s="156"/>
      <c r="G20" s="155">
        <v>55784446.460000001</v>
      </c>
    </row>
    <row r="21" spans="1:8" x14ac:dyDescent="0.3">
      <c r="B21" s="29" t="s">
        <v>38</v>
      </c>
      <c r="C21" s="52">
        <v>26</v>
      </c>
      <c r="E21" s="155">
        <v>21330330.030000001</v>
      </c>
      <c r="F21" s="156"/>
      <c r="G21" s="155">
        <v>18851242.100000001</v>
      </c>
    </row>
    <row r="22" spans="1:8" x14ac:dyDescent="0.3">
      <c r="B22" s="29" t="s">
        <v>39</v>
      </c>
      <c r="C22" s="52">
        <v>27</v>
      </c>
      <c r="E22" s="155">
        <v>1126386.31</v>
      </c>
      <c r="F22" s="156"/>
      <c r="G22" s="155">
        <v>1052227.8999999999</v>
      </c>
    </row>
    <row r="23" spans="1:8" s="19" customFormat="1" ht="16.8" thickBot="1" x14ac:dyDescent="0.35">
      <c r="A23" s="19" t="s">
        <v>81</v>
      </c>
      <c r="B23" s="47"/>
      <c r="C23" s="53"/>
      <c r="D23" s="24"/>
      <c r="E23" s="91">
        <f>SUM(E19:E22)</f>
        <v>126953569.22</v>
      </c>
      <c r="F23" s="92"/>
      <c r="G23" s="91">
        <f>SUM(G19:G22)</f>
        <v>127604597.78</v>
      </c>
    </row>
    <row r="24" spans="1:8" x14ac:dyDescent="0.3">
      <c r="A24" s="19" t="s">
        <v>82</v>
      </c>
      <c r="C24" s="52"/>
      <c r="D24" s="24"/>
      <c r="E24" s="94">
        <f>+E16-E23</f>
        <v>17550276.550000012</v>
      </c>
      <c r="F24" s="92"/>
      <c r="G24" s="94">
        <f>+G16-G23</f>
        <v>726656.75999999046</v>
      </c>
    </row>
    <row r="25" spans="1:8" ht="31.2" x14ac:dyDescent="0.3">
      <c r="B25" s="49" t="s">
        <v>85</v>
      </c>
      <c r="C25" s="52"/>
      <c r="E25" s="93"/>
      <c r="F25" s="90"/>
      <c r="G25" s="93"/>
    </row>
    <row r="26" spans="1:8" ht="31.2" x14ac:dyDescent="0.3">
      <c r="B26" s="50" t="s">
        <v>83</v>
      </c>
      <c r="C26" s="159">
        <v>28</v>
      </c>
      <c r="E26" s="157">
        <v>0</v>
      </c>
      <c r="F26" s="156"/>
      <c r="G26" s="157">
        <v>9232797.3599999994</v>
      </c>
    </row>
    <row r="27" spans="1:8" ht="31.2" x14ac:dyDescent="0.3">
      <c r="B27" s="50" t="s">
        <v>84</v>
      </c>
      <c r="C27" s="159">
        <v>29</v>
      </c>
      <c r="E27" s="158">
        <v>-6881080.3200000003</v>
      </c>
      <c r="F27" s="156"/>
      <c r="G27" s="158">
        <v>-2483153.36</v>
      </c>
      <c r="H27" s="134"/>
    </row>
    <row r="28" spans="1:8" ht="31.2" x14ac:dyDescent="0.3">
      <c r="B28" s="51" t="s">
        <v>86</v>
      </c>
      <c r="C28" s="53"/>
      <c r="D28" s="24"/>
      <c r="E28" s="151">
        <f>+E26+E27</f>
        <v>-6881080.3200000003</v>
      </c>
      <c r="F28" s="152"/>
      <c r="G28" s="151">
        <f>+G26+G27</f>
        <v>6749644</v>
      </c>
    </row>
    <row r="29" spans="1:8" ht="16.2" thickBot="1" x14ac:dyDescent="0.35">
      <c r="A29" s="19" t="s">
        <v>40</v>
      </c>
      <c r="C29" s="54"/>
      <c r="D29" s="24"/>
      <c r="E29" s="95">
        <f>+E24+E28</f>
        <v>10669196.230000012</v>
      </c>
      <c r="F29" s="92"/>
      <c r="G29" s="95">
        <f>+G24+G28</f>
        <v>7476300.7599999905</v>
      </c>
    </row>
    <row r="30" spans="1:8" s="19" customFormat="1" ht="16.2" thickTop="1" x14ac:dyDescent="0.3">
      <c r="B30" s="47"/>
      <c r="C30" s="55"/>
      <c r="D30" s="24"/>
      <c r="F30" s="24"/>
    </row>
    <row r="31" spans="1:8" ht="16.2" x14ac:dyDescent="0.35">
      <c r="A31" s="179" t="s">
        <v>132</v>
      </c>
      <c r="B31" s="179"/>
      <c r="C31" s="179"/>
      <c r="D31" s="179"/>
      <c r="E31" s="179"/>
      <c r="F31" s="179"/>
      <c r="G31" s="179"/>
    </row>
    <row r="32" spans="1:8" x14ac:dyDescent="0.3">
      <c r="C32" s="43"/>
    </row>
    <row r="33" spans="2:7" x14ac:dyDescent="0.3">
      <c r="B33" s="97"/>
      <c r="C33" s="42"/>
      <c r="D33" s="98"/>
      <c r="E33" s="103"/>
      <c r="F33" s="98"/>
      <c r="G33" s="103"/>
    </row>
    <row r="34" spans="2:7" x14ac:dyDescent="0.3">
      <c r="C34" s="44"/>
    </row>
    <row r="35" spans="2:7" x14ac:dyDescent="0.3">
      <c r="C35" s="44"/>
    </row>
    <row r="36" spans="2:7" x14ac:dyDescent="0.3">
      <c r="C36" s="44"/>
    </row>
    <row r="37" spans="2:7" x14ac:dyDescent="0.3">
      <c r="C37" s="44"/>
    </row>
    <row r="38" spans="2:7" x14ac:dyDescent="0.3">
      <c r="C38" s="44"/>
    </row>
  </sheetData>
  <sheetProtection algorithmName="SHA-512" hashValue="Ol7fKBKqyFNDIXWczVpWXK8Gg5MS9qnUiKauHuaq39iE8MPz5TOXKnBKtKJ2Te+251VUHfofkxbLi+g2xYKd/A==" saltValue="EeqgUqT28J8uL0NsQr7WCg==" spinCount="100000" sheet="1" objects="1" scenarios="1" selectLockedCells="1" selectUnlockedCells="1"/>
  <mergeCells count="9">
    <mergeCell ref="A31:G31"/>
    <mergeCell ref="A1:G1"/>
    <mergeCell ref="A2:G2"/>
    <mergeCell ref="D8:E8"/>
    <mergeCell ref="F8:G8"/>
    <mergeCell ref="A3:G3"/>
    <mergeCell ref="A4:G4"/>
    <mergeCell ref="A6:G6"/>
    <mergeCell ref="A5:G5"/>
  </mergeCells>
  <printOptions horizontalCentered="1"/>
  <pageMargins left="1.5" right="1" top="1" bottom="1" header="0" footer="0.5"/>
  <pageSetup scale="95" orientation="portrait" horizontalDpi="4294967293" verticalDpi="360" r:id="rId1"/>
  <headerFooter>
    <oddFooter>&amp;C&amp;"Times New Roman,Regular"&amp;12 5</oddFooter>
  </headerFooter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zoomScaleSheetLayoutView="100" workbookViewId="0">
      <selection sqref="A1:G1"/>
    </sheetView>
  </sheetViews>
  <sheetFormatPr defaultColWidth="9.21875" defaultRowHeight="13.2" x14ac:dyDescent="0.25"/>
  <cols>
    <col min="1" max="1" width="3.21875" style="1" customWidth="1"/>
    <col min="2" max="2" width="29.21875" style="1" customWidth="1"/>
    <col min="3" max="3" width="5.77734375" style="1" customWidth="1"/>
    <col min="4" max="4" width="2.21875" style="5" customWidth="1"/>
    <col min="5" max="5" width="16.77734375" style="4" bestFit="1" customWidth="1"/>
    <col min="6" max="6" width="2.21875" style="5" customWidth="1"/>
    <col min="7" max="7" width="17.5546875" style="4" customWidth="1"/>
    <col min="8" max="8" width="17.5546875" style="13" customWidth="1"/>
    <col min="9" max="9" width="9.21875" style="1"/>
    <col min="10" max="10" width="19.21875" style="1" bestFit="1" customWidth="1"/>
    <col min="11" max="16384" width="9.21875" style="1"/>
  </cols>
  <sheetData>
    <row r="1" spans="1:8" ht="17.399999999999999" x14ac:dyDescent="0.3">
      <c r="A1" s="178" t="s">
        <v>0</v>
      </c>
      <c r="B1" s="178"/>
      <c r="C1" s="178"/>
      <c r="D1" s="178"/>
      <c r="E1" s="178"/>
      <c r="F1" s="178"/>
      <c r="G1" s="178"/>
    </row>
    <row r="2" spans="1:8" ht="17.399999999999999" x14ac:dyDescent="0.3">
      <c r="A2" s="178" t="s">
        <v>87</v>
      </c>
      <c r="B2" s="178"/>
      <c r="C2" s="178"/>
      <c r="D2" s="178"/>
      <c r="E2" s="178"/>
      <c r="F2" s="178"/>
      <c r="G2" s="178"/>
    </row>
    <row r="3" spans="1:8" ht="18" x14ac:dyDescent="0.35">
      <c r="A3" s="177" t="s">
        <v>72</v>
      </c>
      <c r="B3" s="177"/>
      <c r="C3" s="177"/>
      <c r="D3" s="177"/>
      <c r="E3" s="177"/>
      <c r="F3" s="177"/>
      <c r="G3" s="177"/>
    </row>
    <row r="4" spans="1:8" ht="18" x14ac:dyDescent="0.35">
      <c r="A4" s="177" t="s">
        <v>139</v>
      </c>
      <c r="B4" s="177"/>
      <c r="C4" s="177"/>
      <c r="D4" s="177"/>
      <c r="E4" s="177"/>
      <c r="F4" s="177"/>
      <c r="G4" s="177"/>
    </row>
    <row r="5" spans="1:8" ht="18" x14ac:dyDescent="0.35">
      <c r="A5" s="177" t="s">
        <v>140</v>
      </c>
      <c r="B5" s="177"/>
      <c r="C5" s="177"/>
      <c r="D5" s="177"/>
      <c r="E5" s="177"/>
      <c r="F5" s="177"/>
      <c r="G5" s="177"/>
    </row>
    <row r="6" spans="1:8" ht="26.25" customHeight="1" x14ac:dyDescent="0.25">
      <c r="A6" s="10"/>
      <c r="B6" s="10"/>
      <c r="C6" s="10"/>
      <c r="D6" s="56"/>
      <c r="E6" s="10"/>
      <c r="F6" s="56"/>
      <c r="G6" s="10"/>
    </row>
    <row r="7" spans="1:8" ht="24" customHeight="1" x14ac:dyDescent="0.25">
      <c r="C7" s="160" t="s">
        <v>1</v>
      </c>
      <c r="D7" s="181">
        <v>2021</v>
      </c>
      <c r="E7" s="181"/>
      <c r="F7" s="181" t="s">
        <v>155</v>
      </c>
      <c r="G7" s="181"/>
      <c r="H7" s="10"/>
    </row>
    <row r="8" spans="1:8" s="14" customFormat="1" ht="15.6" x14ac:dyDescent="0.3">
      <c r="A8" s="19" t="s">
        <v>143</v>
      </c>
      <c r="D8" s="16"/>
      <c r="E8" s="70">
        <v>217545658.09</v>
      </c>
      <c r="F8" s="71"/>
      <c r="G8" s="70">
        <v>255437875.40000001</v>
      </c>
      <c r="H8" s="80"/>
    </row>
    <row r="9" spans="1:8" s="14" customFormat="1" ht="13.5" customHeight="1" x14ac:dyDescent="0.3">
      <c r="A9" s="14" t="s">
        <v>156</v>
      </c>
      <c r="D9" s="16"/>
      <c r="E9" s="70"/>
      <c r="F9" s="71"/>
      <c r="G9" s="70"/>
      <c r="H9" s="80"/>
    </row>
    <row r="10" spans="1:8" s="14" customFormat="1" ht="15.6" x14ac:dyDescent="0.3">
      <c r="B10" s="14" t="s">
        <v>41</v>
      </c>
      <c r="D10" s="16"/>
      <c r="E10" s="70">
        <v>0</v>
      </c>
      <c r="F10" s="71"/>
      <c r="G10" s="70">
        <v>0</v>
      </c>
      <c r="H10" s="80"/>
    </row>
    <row r="11" spans="1:8" s="14" customFormat="1" ht="15.6" x14ac:dyDescent="0.3">
      <c r="B11" s="14" t="s">
        <v>42</v>
      </c>
      <c r="C11" s="81">
        <v>30</v>
      </c>
      <c r="D11" s="16"/>
      <c r="E11" s="74">
        <v>158108.9</v>
      </c>
      <c r="F11" s="71"/>
      <c r="G11" s="74">
        <v>-57746989.469999999</v>
      </c>
      <c r="H11" s="80"/>
    </row>
    <row r="12" spans="1:8" s="19" customFormat="1" ht="16.2" x14ac:dyDescent="0.3">
      <c r="A12" s="19" t="s">
        <v>130</v>
      </c>
      <c r="C12" s="82"/>
      <c r="D12" s="24"/>
      <c r="E12" s="75">
        <f>SUM(E8:E11)</f>
        <v>217703766.99000001</v>
      </c>
      <c r="F12" s="72"/>
      <c r="G12" s="75">
        <f>SUM(G8:G11)</f>
        <v>197690885.93000001</v>
      </c>
      <c r="H12" s="79"/>
    </row>
    <row r="13" spans="1:8" s="14" customFormat="1" ht="32.25" customHeight="1" x14ac:dyDescent="0.3">
      <c r="A13" s="183" t="s">
        <v>43</v>
      </c>
      <c r="B13" s="183"/>
      <c r="C13" s="51"/>
      <c r="D13" s="16"/>
      <c r="E13" s="73"/>
      <c r="F13" s="71"/>
      <c r="G13" s="73"/>
      <c r="H13" s="80"/>
    </row>
    <row r="14" spans="1:8" s="161" customFormat="1" ht="48.75" customHeight="1" x14ac:dyDescent="0.3">
      <c r="B14" s="18" t="s">
        <v>44</v>
      </c>
      <c r="C14" s="162"/>
      <c r="D14" s="154"/>
      <c r="E14" s="70">
        <v>13805349.949999999</v>
      </c>
      <c r="F14" s="71"/>
      <c r="G14" s="70">
        <v>12536580.300000001</v>
      </c>
      <c r="H14" s="163"/>
    </row>
    <row r="15" spans="1:8" s="161" customFormat="1" ht="18.75" customHeight="1" x14ac:dyDescent="0.3">
      <c r="B15" s="18" t="s">
        <v>45</v>
      </c>
      <c r="D15" s="154"/>
      <c r="E15" s="70">
        <v>10669196.23</v>
      </c>
      <c r="F15" s="71"/>
      <c r="G15" s="70">
        <v>7476300.7599999998</v>
      </c>
      <c r="H15" s="163"/>
    </row>
    <row r="16" spans="1:8" s="161" customFormat="1" ht="32.25" customHeight="1" x14ac:dyDescent="0.3">
      <c r="B16" s="164" t="s">
        <v>46</v>
      </c>
      <c r="C16" s="165"/>
      <c r="D16" s="166"/>
      <c r="E16" s="83">
        <f>SUM(E14:E15)</f>
        <v>24474546.18</v>
      </c>
      <c r="F16" s="72"/>
      <c r="G16" s="83">
        <f>SUM(G14:G15)</f>
        <v>20012881.060000002</v>
      </c>
      <c r="H16" s="163"/>
    </row>
    <row r="17" spans="1:10" s="19" customFormat="1" ht="16.2" thickBot="1" x14ac:dyDescent="0.35">
      <c r="A17" s="19" t="s">
        <v>144</v>
      </c>
      <c r="D17" s="24"/>
      <c r="E17" s="84">
        <f>+E12+E16</f>
        <v>242178313.17000002</v>
      </c>
      <c r="F17" s="72"/>
      <c r="G17" s="84">
        <f>+G12+G16</f>
        <v>217703766.99000001</v>
      </c>
      <c r="H17" s="79"/>
      <c r="J17" s="85"/>
    </row>
    <row r="18" spans="1:10" s="19" customFormat="1" ht="16.2" thickTop="1" x14ac:dyDescent="0.3">
      <c r="D18" s="24"/>
      <c r="E18" s="39"/>
      <c r="F18" s="33"/>
      <c r="G18" s="39"/>
      <c r="H18" s="79"/>
      <c r="J18" s="85"/>
    </row>
    <row r="19" spans="1:10" s="14" customFormat="1" ht="15.6" x14ac:dyDescent="0.3">
      <c r="D19" s="16"/>
      <c r="E19" s="17"/>
      <c r="F19" s="16"/>
      <c r="G19" s="17"/>
      <c r="H19" s="80"/>
    </row>
    <row r="20" spans="1:10" s="14" customFormat="1" ht="16.8" thickTop="1" x14ac:dyDescent="0.35">
      <c r="A20" s="179" t="s">
        <v>132</v>
      </c>
      <c r="B20" s="179"/>
      <c r="C20" s="179"/>
      <c r="D20" s="179"/>
      <c r="E20" s="179"/>
      <c r="F20" s="179"/>
      <c r="G20" s="179"/>
      <c r="H20" s="80"/>
    </row>
    <row r="21" spans="1:10" s="14" customFormat="1" ht="15.6" x14ac:dyDescent="0.3">
      <c r="D21" s="16"/>
      <c r="E21" s="17"/>
      <c r="F21" s="16"/>
      <c r="G21" s="17"/>
      <c r="H21" s="80"/>
    </row>
    <row r="22" spans="1:10" s="14" customFormat="1" ht="15.6" x14ac:dyDescent="0.3">
      <c r="D22" s="16"/>
      <c r="E22" s="17"/>
      <c r="F22" s="16"/>
      <c r="G22" s="17"/>
      <c r="H22" s="80"/>
    </row>
    <row r="23" spans="1:10" s="14" customFormat="1" ht="15.6" x14ac:dyDescent="0.3">
      <c r="D23" s="16"/>
      <c r="E23" s="17"/>
      <c r="F23" s="16"/>
      <c r="G23" s="17"/>
      <c r="H23" s="80"/>
    </row>
    <row r="24" spans="1:10" s="14" customFormat="1" ht="15.6" x14ac:dyDescent="0.3">
      <c r="D24" s="16"/>
      <c r="E24" s="17"/>
      <c r="F24" s="16"/>
      <c r="G24" s="17"/>
      <c r="H24" s="80"/>
    </row>
    <row r="27" spans="1:10" ht="13.8" x14ac:dyDescent="0.25">
      <c r="D27" s="41"/>
      <c r="E27" s="7"/>
      <c r="F27" s="12"/>
      <c r="G27" s="7"/>
      <c r="H27" s="6"/>
    </row>
    <row r="28" spans="1:10" x14ac:dyDescent="0.25">
      <c r="C28" s="40"/>
      <c r="D28" s="12"/>
      <c r="E28" s="7"/>
      <c r="F28" s="12"/>
      <c r="G28" s="7"/>
      <c r="H28" s="6"/>
    </row>
    <row r="29" spans="1:10" x14ac:dyDescent="0.25">
      <c r="C29" s="175"/>
      <c r="D29" s="175"/>
      <c r="E29" s="175"/>
      <c r="F29" s="175"/>
      <c r="G29" s="175"/>
      <c r="H29" s="175"/>
    </row>
    <row r="30" spans="1:10" x14ac:dyDescent="0.25">
      <c r="C30" s="176"/>
      <c r="D30" s="176"/>
      <c r="E30" s="176"/>
      <c r="F30" s="176"/>
      <c r="G30" s="176"/>
      <c r="H30" s="176"/>
    </row>
    <row r="31" spans="1:10" x14ac:dyDescent="0.25">
      <c r="B31" s="100"/>
      <c r="C31" s="105"/>
      <c r="D31" s="101"/>
      <c r="E31" s="102"/>
      <c r="F31" s="101"/>
      <c r="G31" s="102"/>
    </row>
  </sheetData>
  <sheetProtection algorithmName="SHA-512" hashValue="ynnorXQtH81oWhhmBOErN3GzKc9T+nm5YXYWf7y9J/vD9G6JxR1o214RM8xRwO7yMPz3I23XqyDLGBkv+3FDdg==" saltValue="3BF8KbSNPRfHY8cOJn+SrA==" spinCount="100000" sheet="1" objects="1" scenarios="1" selectLockedCells="1" selectUnlockedCells="1"/>
  <mergeCells count="11">
    <mergeCell ref="A1:G1"/>
    <mergeCell ref="A2:G2"/>
    <mergeCell ref="A4:G4"/>
    <mergeCell ref="C30:H30"/>
    <mergeCell ref="A3:G3"/>
    <mergeCell ref="A20:G20"/>
    <mergeCell ref="D7:E7"/>
    <mergeCell ref="F7:G7"/>
    <mergeCell ref="A13:B13"/>
    <mergeCell ref="C29:H29"/>
    <mergeCell ref="A5:G5"/>
  </mergeCells>
  <pageMargins left="1.5" right="1" top="1" bottom="1" header="0.3" footer="0.5"/>
  <pageSetup scale="98" orientation="portrait" horizontalDpi="4294967293" verticalDpi="360" r:id="rId1"/>
  <headerFooter>
    <oddFooter>&amp;C&amp;"Times New Roman,Regular"&amp;12 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Normal="100" zoomScaleSheetLayoutView="100" workbookViewId="0">
      <selection sqref="A1:E1"/>
    </sheetView>
  </sheetViews>
  <sheetFormatPr defaultColWidth="9.21875" defaultRowHeight="15.6" x14ac:dyDescent="0.3"/>
  <cols>
    <col min="1" max="1" width="44.21875" style="29" customWidth="1"/>
    <col min="2" max="2" width="1.21875" style="57" customWidth="1"/>
    <col min="3" max="3" width="18.21875" style="14" bestFit="1" customWidth="1"/>
    <col min="4" max="4" width="2.21875" style="57" bestFit="1" customWidth="1"/>
    <col min="5" max="5" width="18.21875" style="14" bestFit="1" customWidth="1"/>
    <col min="6" max="16384" width="9.21875" style="14"/>
  </cols>
  <sheetData>
    <row r="1" spans="1:7" ht="17.399999999999999" x14ac:dyDescent="0.3">
      <c r="A1" s="178" t="s">
        <v>0</v>
      </c>
      <c r="B1" s="178"/>
      <c r="C1" s="178"/>
      <c r="D1" s="178"/>
      <c r="E1" s="178"/>
    </row>
    <row r="2" spans="1:7" ht="17.399999999999999" x14ac:dyDescent="0.3">
      <c r="A2" s="178" t="s">
        <v>89</v>
      </c>
      <c r="B2" s="178"/>
      <c r="C2" s="178"/>
      <c r="D2" s="178"/>
      <c r="E2" s="178"/>
    </row>
    <row r="3" spans="1:7" ht="18" x14ac:dyDescent="0.35">
      <c r="A3" s="177" t="s">
        <v>72</v>
      </c>
      <c r="B3" s="177"/>
      <c r="C3" s="177"/>
      <c r="D3" s="177"/>
      <c r="E3" s="177"/>
    </row>
    <row r="4" spans="1:7" ht="18" x14ac:dyDescent="0.35">
      <c r="A4" s="177" t="s">
        <v>145</v>
      </c>
      <c r="B4" s="177"/>
      <c r="C4" s="177"/>
      <c r="D4" s="177"/>
      <c r="E4" s="177"/>
    </row>
    <row r="5" spans="1:7" ht="18" x14ac:dyDescent="0.35">
      <c r="A5" s="177" t="s">
        <v>140</v>
      </c>
      <c r="B5" s="177"/>
      <c r="C5" s="177"/>
      <c r="D5" s="177"/>
      <c r="E5" s="177"/>
      <c r="F5" s="96"/>
      <c r="G5" s="96"/>
    </row>
    <row r="6" spans="1:7" ht="18" x14ac:dyDescent="0.35">
      <c r="A6" s="86"/>
      <c r="B6" s="87"/>
      <c r="C6" s="88"/>
      <c r="D6" s="87"/>
      <c r="E6" s="88"/>
    </row>
    <row r="7" spans="1:7" ht="15" customHeight="1" x14ac:dyDescent="0.3">
      <c r="B7" s="181">
        <v>2021</v>
      </c>
      <c r="C7" s="181"/>
      <c r="D7" s="181" t="s">
        <v>155</v>
      </c>
      <c r="E7" s="181"/>
    </row>
    <row r="8" spans="1:7" x14ac:dyDescent="0.3">
      <c r="A8" s="47" t="s">
        <v>47</v>
      </c>
    </row>
    <row r="9" spans="1:7" x14ac:dyDescent="0.3">
      <c r="A9" s="51" t="s">
        <v>48</v>
      </c>
    </row>
    <row r="10" spans="1:7" x14ac:dyDescent="0.3">
      <c r="A10" s="29" t="s">
        <v>49</v>
      </c>
      <c r="C10" s="61">
        <v>7401435.1699999999</v>
      </c>
      <c r="D10" s="62"/>
      <c r="E10" s="61">
        <v>7041357.5800000001</v>
      </c>
    </row>
    <row r="11" spans="1:7" x14ac:dyDescent="0.3">
      <c r="A11" s="29" t="s">
        <v>50</v>
      </c>
      <c r="C11" s="61">
        <v>120725665</v>
      </c>
      <c r="D11" s="62"/>
      <c r="E11" s="61">
        <v>110883416</v>
      </c>
    </row>
    <row r="12" spans="1:7" x14ac:dyDescent="0.3">
      <c r="A12" s="29" t="s">
        <v>51</v>
      </c>
      <c r="C12" s="61">
        <v>15513011.34</v>
      </c>
      <c r="D12" s="62"/>
      <c r="E12" s="61">
        <v>9654935.8900000006</v>
      </c>
    </row>
    <row r="13" spans="1:7" x14ac:dyDescent="0.3">
      <c r="A13" s="29" t="s">
        <v>52</v>
      </c>
      <c r="C13" s="61">
        <v>18296.620000000003</v>
      </c>
      <c r="D13" s="62"/>
      <c r="E13" s="61">
        <v>28730.07</v>
      </c>
    </row>
    <row r="14" spans="1:7" x14ac:dyDescent="0.3">
      <c r="A14" s="29" t="s">
        <v>53</v>
      </c>
      <c r="C14" s="63">
        <v>7237064.4200000009</v>
      </c>
      <c r="D14" s="62"/>
      <c r="E14" s="63">
        <v>38773717.969999999</v>
      </c>
    </row>
    <row r="15" spans="1:7" s="19" customFormat="1" ht="16.2" thickBot="1" x14ac:dyDescent="0.35">
      <c r="A15" s="47" t="s">
        <v>153</v>
      </c>
      <c r="B15" s="58"/>
      <c r="C15" s="64">
        <f>SUM(C10:C14)</f>
        <v>150895472.54999998</v>
      </c>
      <c r="D15" s="65"/>
      <c r="E15" s="64">
        <f>SUM(E10:E14)</f>
        <v>166382157.50999999</v>
      </c>
    </row>
    <row r="16" spans="1:7" s="19" customFormat="1" x14ac:dyDescent="0.3">
      <c r="A16" s="51" t="s">
        <v>54</v>
      </c>
      <c r="B16" s="59"/>
      <c r="C16" s="66"/>
      <c r="D16" s="67"/>
      <c r="E16" s="66"/>
    </row>
    <row r="17" spans="1:5" x14ac:dyDescent="0.3">
      <c r="A17" s="29" t="s">
        <v>55</v>
      </c>
      <c r="C17" s="61">
        <v>54368291.909999996</v>
      </c>
      <c r="D17" s="62"/>
      <c r="E17" s="61">
        <v>42606528.969999999</v>
      </c>
    </row>
    <row r="18" spans="1:5" x14ac:dyDescent="0.3">
      <c r="A18" s="29" t="s">
        <v>56</v>
      </c>
      <c r="C18" s="61">
        <v>3082536.58</v>
      </c>
      <c r="D18" s="62"/>
      <c r="E18" s="61">
        <v>26210816.73</v>
      </c>
    </row>
    <row r="19" spans="1:5" x14ac:dyDescent="0.3">
      <c r="A19" s="29" t="s">
        <v>57</v>
      </c>
      <c r="C19" s="61">
        <v>53672467.310000002</v>
      </c>
      <c r="D19" s="62"/>
      <c r="E19" s="61">
        <v>52133041.359999999</v>
      </c>
    </row>
    <row r="20" spans="1:5" x14ac:dyDescent="0.3">
      <c r="A20" s="29" t="s">
        <v>58</v>
      </c>
      <c r="C20" s="61">
        <v>981666.30999999994</v>
      </c>
      <c r="D20" s="62"/>
      <c r="E20" s="61">
        <v>1052227.8999999999</v>
      </c>
    </row>
    <row r="21" spans="1:5" x14ac:dyDescent="0.3">
      <c r="A21" s="29" t="s">
        <v>59</v>
      </c>
      <c r="C21" s="63">
        <v>16496698.27</v>
      </c>
      <c r="D21" s="62"/>
      <c r="E21" s="63">
        <v>22213725.370000001</v>
      </c>
    </row>
    <row r="22" spans="1:5" s="19" customFormat="1" x14ac:dyDescent="0.3">
      <c r="A22" s="47" t="s">
        <v>154</v>
      </c>
      <c r="B22" s="58"/>
      <c r="C22" s="68">
        <f>SUM(C17:C21)</f>
        <v>128601660.38</v>
      </c>
      <c r="D22" s="65"/>
      <c r="E22" s="68">
        <f>SUM(E17:E21)</f>
        <v>144216340.33000001</v>
      </c>
    </row>
    <row r="23" spans="1:5" s="19" customFormat="1" ht="16.2" thickBot="1" x14ac:dyDescent="0.35">
      <c r="A23" s="47" t="s">
        <v>60</v>
      </c>
      <c r="B23" s="58"/>
      <c r="C23" s="64">
        <f>+C15-C22</f>
        <v>22293812.169999987</v>
      </c>
      <c r="D23" s="65"/>
      <c r="E23" s="64">
        <f>+E15-E22</f>
        <v>22165817.179999977</v>
      </c>
    </row>
    <row r="24" spans="1:5" s="19" customFormat="1" x14ac:dyDescent="0.3">
      <c r="A24" s="47" t="s">
        <v>61</v>
      </c>
      <c r="B24" s="59"/>
      <c r="C24" s="66"/>
      <c r="D24" s="67"/>
      <c r="E24" s="66"/>
    </row>
    <row r="25" spans="1:5" s="19" customFormat="1" x14ac:dyDescent="0.3">
      <c r="A25" s="143" t="s">
        <v>62</v>
      </c>
      <c r="B25" s="59"/>
      <c r="C25" s="144">
        <v>0</v>
      </c>
      <c r="D25" s="145"/>
      <c r="E25" s="144">
        <v>0</v>
      </c>
    </row>
    <row r="26" spans="1:5" s="19" customFormat="1" x14ac:dyDescent="0.3">
      <c r="A26" s="138" t="s">
        <v>153</v>
      </c>
      <c r="B26" s="59"/>
      <c r="C26" s="66">
        <v>0</v>
      </c>
      <c r="D26" s="67"/>
      <c r="E26" s="66">
        <v>0</v>
      </c>
    </row>
    <row r="27" spans="1:5" s="19" customFormat="1" x14ac:dyDescent="0.3">
      <c r="A27" s="51" t="s">
        <v>54</v>
      </c>
      <c r="B27" s="59"/>
      <c r="C27" s="66"/>
      <c r="D27" s="67"/>
      <c r="E27" s="66"/>
    </row>
    <row r="28" spans="1:5" ht="31.2" x14ac:dyDescent="0.3">
      <c r="A28" s="29" t="s">
        <v>63</v>
      </c>
      <c r="C28" s="69">
        <v>44147970.399999999</v>
      </c>
      <c r="D28" s="62"/>
      <c r="E28" s="69">
        <v>19411529.66</v>
      </c>
    </row>
    <row r="29" spans="1:5" x14ac:dyDescent="0.3">
      <c r="A29" s="138" t="s">
        <v>154</v>
      </c>
      <c r="C29" s="147">
        <f>+C28</f>
        <v>44147970.399999999</v>
      </c>
      <c r="D29" s="146">
        <f>+D28</f>
        <v>0</v>
      </c>
      <c r="E29" s="147">
        <f>+E28</f>
        <v>19411529.66</v>
      </c>
    </row>
    <row r="30" spans="1:5" s="19" customFormat="1" ht="16.2" thickBot="1" x14ac:dyDescent="0.35">
      <c r="A30" s="47" t="s">
        <v>64</v>
      </c>
      <c r="B30" s="58"/>
      <c r="C30" s="64">
        <f>+-C28</f>
        <v>-44147970.399999999</v>
      </c>
      <c r="D30" s="65"/>
      <c r="E30" s="64">
        <f>+-E28</f>
        <v>-19411529.66</v>
      </c>
    </row>
    <row r="31" spans="1:5" s="19" customFormat="1" x14ac:dyDescent="0.3">
      <c r="A31" s="47" t="s">
        <v>65</v>
      </c>
      <c r="B31" s="59"/>
      <c r="C31" s="66"/>
      <c r="D31" s="67"/>
      <c r="E31" s="66"/>
    </row>
    <row r="32" spans="1:5" s="19" customFormat="1" x14ac:dyDescent="0.3">
      <c r="A32" s="51" t="s">
        <v>48</v>
      </c>
      <c r="B32" s="59"/>
      <c r="C32" s="66"/>
      <c r="D32" s="67"/>
      <c r="E32" s="66"/>
    </row>
    <row r="33" spans="1:5" x14ac:dyDescent="0.3">
      <c r="A33" s="29" t="s">
        <v>66</v>
      </c>
      <c r="C33" s="63">
        <v>19295238.899999999</v>
      </c>
      <c r="D33" s="62"/>
      <c r="E33" s="63">
        <v>4273274.18</v>
      </c>
    </row>
    <row r="34" spans="1:5" x14ac:dyDescent="0.3">
      <c r="A34" s="47" t="s">
        <v>153</v>
      </c>
      <c r="C34" s="148">
        <f>+C33</f>
        <v>19295238.899999999</v>
      </c>
      <c r="D34" s="67"/>
      <c r="E34" s="148">
        <f>+E33</f>
        <v>4273274.18</v>
      </c>
    </row>
    <row r="35" spans="1:5" s="19" customFormat="1" x14ac:dyDescent="0.3">
      <c r="A35" s="51" t="s">
        <v>54</v>
      </c>
      <c r="B35" s="59"/>
      <c r="C35" s="66"/>
      <c r="D35" s="67"/>
      <c r="E35" s="66"/>
    </row>
    <row r="36" spans="1:5" ht="16.5" customHeight="1" x14ac:dyDescent="0.3">
      <c r="A36" s="29" t="s">
        <v>67</v>
      </c>
      <c r="C36" s="63">
        <v>2835030.08</v>
      </c>
      <c r="D36" s="62"/>
      <c r="E36" s="63">
        <v>4798182.92</v>
      </c>
    </row>
    <row r="37" spans="1:5" ht="16.5" customHeight="1" x14ac:dyDescent="0.3">
      <c r="A37" s="47" t="s">
        <v>154</v>
      </c>
      <c r="C37" s="148">
        <f>+C36</f>
        <v>2835030.08</v>
      </c>
      <c r="D37" s="148">
        <f>+D36</f>
        <v>0</v>
      </c>
      <c r="E37" s="148">
        <f>+E36</f>
        <v>4798182.92</v>
      </c>
    </row>
    <row r="38" spans="1:5" s="19" customFormat="1" ht="16.2" thickBot="1" x14ac:dyDescent="0.35">
      <c r="A38" s="47" t="s">
        <v>68</v>
      </c>
      <c r="B38" s="58"/>
      <c r="C38" s="64">
        <f>+C33-C36</f>
        <v>16460208.819999998</v>
      </c>
      <c r="D38" s="65"/>
      <c r="E38" s="64">
        <f>+E33-E36</f>
        <v>-524908.74000000022</v>
      </c>
    </row>
    <row r="39" spans="1:5" s="19" customFormat="1" ht="31.2" x14ac:dyDescent="0.3">
      <c r="A39" s="47" t="s">
        <v>88</v>
      </c>
      <c r="B39" s="59"/>
      <c r="C39" s="66">
        <f>+C23+C30+C38</f>
        <v>-5393949.4100000132</v>
      </c>
      <c r="D39" s="67"/>
      <c r="E39" s="66">
        <f>+E23+E30+E38</f>
        <v>2229378.779999977</v>
      </c>
    </row>
    <row r="40" spans="1:5" x14ac:dyDescent="0.3">
      <c r="A40" s="47" t="s">
        <v>69</v>
      </c>
      <c r="C40" s="63">
        <v>35554904.829999998</v>
      </c>
      <c r="D40" s="62"/>
      <c r="E40" s="63">
        <v>33325526.050000001</v>
      </c>
    </row>
    <row r="41" spans="1:5" ht="16.2" thickBot="1" x14ac:dyDescent="0.35">
      <c r="A41" s="47" t="s">
        <v>70</v>
      </c>
      <c r="B41" s="58"/>
      <c r="C41" s="64">
        <f>+C39+C40</f>
        <v>30160955.419999987</v>
      </c>
      <c r="D41" s="65"/>
      <c r="E41" s="64">
        <f>+E39+E40</f>
        <v>35554904.829999976</v>
      </c>
    </row>
    <row r="42" spans="1:5" ht="16.5" customHeight="1" x14ac:dyDescent="0.3">
      <c r="C42" s="60"/>
      <c r="E42" s="60"/>
    </row>
    <row r="43" spans="1:5" x14ac:dyDescent="0.3">
      <c r="B43" s="184"/>
      <c r="C43" s="184"/>
      <c r="D43" s="184"/>
      <c r="E43" s="184"/>
    </row>
    <row r="44" spans="1:5" x14ac:dyDescent="0.3">
      <c r="B44" s="185"/>
      <c r="C44" s="185"/>
      <c r="D44" s="185"/>
      <c r="E44" s="185"/>
    </row>
  </sheetData>
  <sheetProtection algorithmName="SHA-512" hashValue="1HaMgr6WnyBKCZ2YopU7cWXbDZr/g9jWDW02LrMLebubpLqDVOx6Hve0WNQJBNoR/1yMu+toeJkkHsFaJzfG2g==" saltValue="nBxif528JRjZwuo++uQGRQ==" spinCount="100000" sheet="1" objects="1" scenarios="1" selectLockedCells="1" selectUnlockedCells="1"/>
  <mergeCells count="11">
    <mergeCell ref="B43:C43"/>
    <mergeCell ref="D43:E43"/>
    <mergeCell ref="B44:C44"/>
    <mergeCell ref="D44:E44"/>
    <mergeCell ref="A1:E1"/>
    <mergeCell ref="A3:E3"/>
    <mergeCell ref="A2:E2"/>
    <mergeCell ref="A4:E4"/>
    <mergeCell ref="B7:C7"/>
    <mergeCell ref="D7:E7"/>
    <mergeCell ref="A5:E5"/>
  </mergeCells>
  <pageMargins left="1.5" right="1" top="1" bottom="1" header="0" footer="0.5"/>
  <pageSetup scale="90" orientation="portrait" horizontalDpi="4294967293" verticalDpi="360" r:id="rId1"/>
  <headerFooter>
    <oddFooter>&amp;C&amp;"Times New Roman,Regular"&amp;10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XFA70"/>
  <sheetViews>
    <sheetView zoomScaleNormal="100" zoomScaleSheetLayoutView="100" workbookViewId="0">
      <selection sqref="A1:J1"/>
    </sheetView>
  </sheetViews>
  <sheetFormatPr defaultColWidth="8.77734375" defaultRowHeight="13.2" x14ac:dyDescent="0.25"/>
  <cols>
    <col min="1" max="1" width="2.44140625" style="110" customWidth="1"/>
    <col min="2" max="2" width="3.21875" style="110" customWidth="1"/>
    <col min="3" max="3" width="2.77734375" style="110" customWidth="1"/>
    <col min="4" max="4" width="2.44140625" style="110" customWidth="1"/>
    <col min="5" max="5" width="37.77734375" style="110" customWidth="1"/>
    <col min="6" max="6" width="17.77734375" style="110" customWidth="1"/>
    <col min="7" max="7" width="18.77734375" style="110" customWidth="1"/>
    <col min="8" max="8" width="19.77734375" style="110" customWidth="1"/>
    <col min="9" max="9" width="17.21875" style="110" customWidth="1"/>
    <col min="10" max="10" width="20.21875" style="110" customWidth="1"/>
    <col min="11" max="16384" width="8.77734375" style="110"/>
  </cols>
  <sheetData>
    <row r="1" spans="1:1023 1037:2045 2059:3067 3081:4089 4103:5111 5125:6133 6147:7155 7169:8191 8205:9213 9227:10235 10249:11257 11271:12279 12293:13301 13315:14323 14337:15359 15373:16381" s="76" customFormat="1" ht="17.399999999999999" x14ac:dyDescent="0.3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15"/>
      <c r="L1" s="115"/>
      <c r="M1" s="115"/>
      <c r="N1" s="115"/>
    </row>
    <row r="2" spans="1:1023 1037:2045 2059:3067 3081:4089 4103:5111 5125:6133 6147:7155 7169:8191 8205:9213 9227:10235 10249:11257 11271:12279 12293:13301 13315:14323 14337:15359 15373:16381" s="76" customFormat="1" ht="17.399999999999999" x14ac:dyDescent="0.3">
      <c r="A2" s="187" t="s">
        <v>90</v>
      </c>
      <c r="B2" s="187"/>
      <c r="C2" s="187"/>
      <c r="D2" s="187"/>
      <c r="E2" s="187"/>
      <c r="F2" s="187"/>
      <c r="G2" s="187"/>
      <c r="H2" s="187"/>
      <c r="I2" s="187"/>
      <c r="J2" s="187"/>
      <c r="K2" s="115"/>
      <c r="L2" s="115"/>
      <c r="M2" s="115"/>
      <c r="N2" s="115"/>
    </row>
    <row r="3" spans="1:1023 1037:2045 2059:3067 3081:4089 4103:5111 5125:6133 6147:7155 7169:8191 8205:9213 9227:10235 10249:11257 11271:12279 12293:13301 13315:14323 14337:15359 15373:16381" s="76" customFormat="1" ht="18" x14ac:dyDescent="0.35">
      <c r="A3" s="188" t="s">
        <v>72</v>
      </c>
      <c r="B3" s="188"/>
      <c r="C3" s="188"/>
      <c r="D3" s="188"/>
      <c r="E3" s="188"/>
      <c r="F3" s="188"/>
      <c r="G3" s="188"/>
      <c r="H3" s="188"/>
      <c r="I3" s="188"/>
      <c r="J3" s="188"/>
      <c r="K3" s="115"/>
      <c r="L3" s="115"/>
      <c r="M3" s="115"/>
      <c r="N3" s="115"/>
    </row>
    <row r="4" spans="1:1023 1037:2045 2059:3067 3081:4089 4103:5111 5125:6133 6147:7155 7169:8191 8205:9213 9227:10235 10249:11257 11271:12279 12293:13301 13315:14323 14337:15359 15373:16381" s="77" customFormat="1" ht="18" x14ac:dyDescent="0.35">
      <c r="A4" s="188" t="s">
        <v>145</v>
      </c>
      <c r="B4" s="188"/>
      <c r="C4" s="188"/>
      <c r="D4" s="188"/>
      <c r="E4" s="188"/>
      <c r="F4" s="188"/>
      <c r="G4" s="188"/>
      <c r="H4" s="188"/>
      <c r="I4" s="188"/>
      <c r="J4" s="188"/>
      <c r="K4" s="115"/>
      <c r="L4" s="115"/>
      <c r="M4" s="115"/>
      <c r="N4" s="115"/>
      <c r="O4" s="78"/>
      <c r="AC4" s="78"/>
      <c r="AQ4" s="78"/>
      <c r="BE4" s="78"/>
      <c r="BS4" s="78"/>
      <c r="CG4" s="78"/>
      <c r="CU4" s="78"/>
      <c r="DI4" s="78"/>
      <c r="DW4" s="78"/>
      <c r="EK4" s="78"/>
      <c r="EY4" s="78"/>
      <c r="FM4" s="78"/>
      <c r="GA4" s="78"/>
      <c r="GO4" s="78"/>
      <c r="HC4" s="78"/>
      <c r="HQ4" s="78"/>
      <c r="IE4" s="78"/>
      <c r="IS4" s="78"/>
      <c r="JG4" s="78"/>
      <c r="JU4" s="78"/>
      <c r="KI4" s="78"/>
      <c r="KW4" s="78"/>
      <c r="LK4" s="78"/>
      <c r="LY4" s="78"/>
      <c r="MM4" s="78"/>
      <c r="NA4" s="78"/>
      <c r="NO4" s="78"/>
      <c r="OC4" s="78"/>
      <c r="OQ4" s="78"/>
      <c r="PE4" s="78"/>
      <c r="PS4" s="78"/>
      <c r="QG4" s="78"/>
      <c r="QU4" s="78"/>
      <c r="RI4" s="78"/>
      <c r="RW4" s="78"/>
      <c r="SK4" s="78"/>
      <c r="SY4" s="78"/>
      <c r="TM4" s="78"/>
      <c r="UA4" s="78"/>
      <c r="UO4" s="78"/>
      <c r="VC4" s="78"/>
      <c r="VQ4" s="78"/>
      <c r="WE4" s="78"/>
      <c r="WS4" s="78"/>
      <c r="XG4" s="78"/>
      <c r="XU4" s="78"/>
      <c r="YI4" s="78"/>
      <c r="YW4" s="78"/>
      <c r="ZK4" s="78"/>
      <c r="ZY4" s="78"/>
      <c r="AAM4" s="78"/>
      <c r="ABA4" s="78"/>
      <c r="ABO4" s="78"/>
      <c r="ACC4" s="78"/>
      <c r="ACQ4" s="78"/>
      <c r="ADE4" s="78"/>
      <c r="ADS4" s="78"/>
      <c r="AEG4" s="78"/>
      <c r="AEU4" s="78"/>
      <c r="AFI4" s="78"/>
      <c r="AFW4" s="78"/>
      <c r="AGK4" s="78"/>
      <c r="AGY4" s="78"/>
      <c r="AHM4" s="78"/>
      <c r="AIA4" s="78"/>
      <c r="AIO4" s="78"/>
      <c r="AJC4" s="78"/>
      <c r="AJQ4" s="78"/>
      <c r="AKE4" s="78"/>
      <c r="AKS4" s="78"/>
      <c r="ALG4" s="78"/>
      <c r="ALU4" s="78"/>
      <c r="AMI4" s="78"/>
      <c r="AMW4" s="78"/>
      <c r="ANK4" s="78"/>
      <c r="ANY4" s="78"/>
      <c r="AOM4" s="78"/>
      <c r="APA4" s="78"/>
      <c r="APO4" s="78"/>
      <c r="AQC4" s="78"/>
      <c r="AQQ4" s="78"/>
      <c r="ARE4" s="78"/>
      <c r="ARS4" s="78"/>
      <c r="ASG4" s="78"/>
      <c r="ASU4" s="78"/>
      <c r="ATI4" s="78"/>
      <c r="ATW4" s="78"/>
      <c r="AUK4" s="78"/>
      <c r="AUY4" s="78"/>
      <c r="AVM4" s="78"/>
      <c r="AWA4" s="78"/>
      <c r="AWO4" s="78"/>
      <c r="AXC4" s="78"/>
      <c r="AXQ4" s="78"/>
      <c r="AYE4" s="78"/>
      <c r="AYS4" s="78"/>
      <c r="AZG4" s="78"/>
      <c r="AZU4" s="78"/>
      <c r="BAI4" s="78"/>
      <c r="BAW4" s="78"/>
      <c r="BBK4" s="78"/>
      <c r="BBY4" s="78"/>
      <c r="BCM4" s="78"/>
      <c r="BDA4" s="78"/>
      <c r="BDO4" s="78"/>
      <c r="BEC4" s="78"/>
      <c r="BEQ4" s="78"/>
      <c r="BFE4" s="78"/>
      <c r="BFS4" s="78"/>
      <c r="BGG4" s="78"/>
      <c r="BGU4" s="78"/>
      <c r="BHI4" s="78"/>
      <c r="BHW4" s="78"/>
      <c r="BIK4" s="78"/>
      <c r="BIY4" s="78"/>
      <c r="BJM4" s="78"/>
      <c r="BKA4" s="78"/>
      <c r="BKO4" s="78"/>
      <c r="BLC4" s="78"/>
      <c r="BLQ4" s="78"/>
      <c r="BME4" s="78"/>
      <c r="BMS4" s="78"/>
      <c r="BNG4" s="78"/>
      <c r="BNU4" s="78"/>
      <c r="BOI4" s="78"/>
      <c r="BOW4" s="78"/>
      <c r="BPK4" s="78"/>
      <c r="BPY4" s="78"/>
      <c r="BQM4" s="78"/>
      <c r="BRA4" s="78"/>
      <c r="BRO4" s="78"/>
      <c r="BSC4" s="78"/>
      <c r="BSQ4" s="78"/>
      <c r="BTE4" s="78"/>
      <c r="BTS4" s="78"/>
      <c r="BUG4" s="78"/>
      <c r="BUU4" s="78"/>
      <c r="BVI4" s="78"/>
      <c r="BVW4" s="78"/>
      <c r="BWK4" s="78"/>
      <c r="BWY4" s="78"/>
      <c r="BXM4" s="78"/>
      <c r="BYA4" s="78"/>
      <c r="BYO4" s="78"/>
      <c r="BZC4" s="78"/>
      <c r="BZQ4" s="78"/>
      <c r="CAE4" s="78"/>
      <c r="CAS4" s="78"/>
      <c r="CBG4" s="78"/>
      <c r="CBU4" s="78"/>
      <c r="CCI4" s="78"/>
      <c r="CCW4" s="78"/>
      <c r="CDK4" s="78"/>
      <c r="CDY4" s="78"/>
      <c r="CEM4" s="78"/>
      <c r="CFA4" s="78"/>
      <c r="CFO4" s="78"/>
      <c r="CGC4" s="78"/>
      <c r="CGQ4" s="78"/>
      <c r="CHE4" s="78"/>
      <c r="CHS4" s="78"/>
      <c r="CIG4" s="78"/>
      <c r="CIU4" s="78"/>
      <c r="CJI4" s="78"/>
      <c r="CJW4" s="78"/>
      <c r="CKK4" s="78"/>
      <c r="CKY4" s="78"/>
      <c r="CLM4" s="78"/>
      <c r="CMA4" s="78"/>
      <c r="CMO4" s="78"/>
      <c r="CNC4" s="78"/>
      <c r="CNQ4" s="78"/>
      <c r="COE4" s="78"/>
      <c r="COS4" s="78"/>
      <c r="CPG4" s="78"/>
      <c r="CPU4" s="78"/>
      <c r="CQI4" s="78"/>
      <c r="CQW4" s="78"/>
      <c r="CRK4" s="78"/>
      <c r="CRY4" s="78"/>
      <c r="CSM4" s="78"/>
      <c r="CTA4" s="78"/>
      <c r="CTO4" s="78"/>
      <c r="CUC4" s="78"/>
      <c r="CUQ4" s="78"/>
      <c r="CVE4" s="78"/>
      <c r="CVS4" s="78"/>
      <c r="CWG4" s="78"/>
      <c r="CWU4" s="78"/>
      <c r="CXI4" s="78"/>
      <c r="CXW4" s="78"/>
      <c r="CYK4" s="78"/>
      <c r="CYY4" s="78"/>
      <c r="CZM4" s="78"/>
      <c r="DAA4" s="78"/>
      <c r="DAO4" s="78"/>
      <c r="DBC4" s="78"/>
      <c r="DBQ4" s="78"/>
      <c r="DCE4" s="78"/>
      <c r="DCS4" s="78"/>
      <c r="DDG4" s="78"/>
      <c r="DDU4" s="78"/>
      <c r="DEI4" s="78"/>
      <c r="DEW4" s="78"/>
      <c r="DFK4" s="78"/>
      <c r="DFY4" s="78"/>
      <c r="DGM4" s="78"/>
      <c r="DHA4" s="78"/>
      <c r="DHO4" s="78"/>
      <c r="DIC4" s="78"/>
      <c r="DIQ4" s="78"/>
      <c r="DJE4" s="78"/>
      <c r="DJS4" s="78"/>
      <c r="DKG4" s="78"/>
      <c r="DKU4" s="78"/>
      <c r="DLI4" s="78"/>
      <c r="DLW4" s="78"/>
      <c r="DMK4" s="78"/>
      <c r="DMY4" s="78"/>
      <c r="DNM4" s="78"/>
      <c r="DOA4" s="78"/>
      <c r="DOO4" s="78"/>
      <c r="DPC4" s="78"/>
      <c r="DPQ4" s="78"/>
      <c r="DQE4" s="78"/>
      <c r="DQS4" s="78"/>
      <c r="DRG4" s="78"/>
      <c r="DRU4" s="78"/>
      <c r="DSI4" s="78"/>
      <c r="DSW4" s="78"/>
      <c r="DTK4" s="78"/>
      <c r="DTY4" s="78"/>
      <c r="DUM4" s="78"/>
      <c r="DVA4" s="78"/>
      <c r="DVO4" s="78"/>
      <c r="DWC4" s="78"/>
      <c r="DWQ4" s="78"/>
      <c r="DXE4" s="78"/>
      <c r="DXS4" s="78"/>
      <c r="DYG4" s="78"/>
      <c r="DYU4" s="78"/>
      <c r="DZI4" s="78"/>
      <c r="DZW4" s="78"/>
      <c r="EAK4" s="78"/>
      <c r="EAY4" s="78"/>
      <c r="EBM4" s="78"/>
      <c r="ECA4" s="78"/>
      <c r="ECO4" s="78"/>
      <c r="EDC4" s="78"/>
      <c r="EDQ4" s="78"/>
      <c r="EEE4" s="78"/>
      <c r="EES4" s="78"/>
      <c r="EFG4" s="78"/>
      <c r="EFU4" s="78"/>
      <c r="EGI4" s="78"/>
      <c r="EGW4" s="78"/>
      <c r="EHK4" s="78"/>
      <c r="EHY4" s="78"/>
      <c r="EIM4" s="78"/>
      <c r="EJA4" s="78"/>
      <c r="EJO4" s="78"/>
      <c r="EKC4" s="78"/>
      <c r="EKQ4" s="78"/>
      <c r="ELE4" s="78"/>
      <c r="ELS4" s="78"/>
      <c r="EMG4" s="78"/>
      <c r="EMU4" s="78"/>
      <c r="ENI4" s="78"/>
      <c r="ENW4" s="78"/>
      <c r="EOK4" s="78"/>
      <c r="EOY4" s="78"/>
      <c r="EPM4" s="78"/>
      <c r="EQA4" s="78"/>
      <c r="EQO4" s="78"/>
      <c r="ERC4" s="78"/>
      <c r="ERQ4" s="78"/>
      <c r="ESE4" s="78"/>
      <c r="ESS4" s="78"/>
      <c r="ETG4" s="78"/>
      <c r="ETU4" s="78"/>
      <c r="EUI4" s="78"/>
      <c r="EUW4" s="78"/>
      <c r="EVK4" s="78"/>
      <c r="EVY4" s="78"/>
      <c r="EWM4" s="78"/>
      <c r="EXA4" s="78"/>
      <c r="EXO4" s="78"/>
      <c r="EYC4" s="78"/>
      <c r="EYQ4" s="78"/>
      <c r="EZE4" s="78"/>
      <c r="EZS4" s="78"/>
      <c r="FAG4" s="78"/>
      <c r="FAU4" s="78"/>
      <c r="FBI4" s="78"/>
      <c r="FBW4" s="78"/>
      <c r="FCK4" s="78"/>
      <c r="FCY4" s="78"/>
      <c r="FDM4" s="78"/>
      <c r="FEA4" s="78"/>
      <c r="FEO4" s="78"/>
      <c r="FFC4" s="78"/>
      <c r="FFQ4" s="78"/>
      <c r="FGE4" s="78"/>
      <c r="FGS4" s="78"/>
      <c r="FHG4" s="78"/>
      <c r="FHU4" s="78"/>
      <c r="FII4" s="78"/>
      <c r="FIW4" s="78"/>
      <c r="FJK4" s="78"/>
      <c r="FJY4" s="78"/>
      <c r="FKM4" s="78"/>
      <c r="FLA4" s="78"/>
      <c r="FLO4" s="78"/>
      <c r="FMC4" s="78"/>
      <c r="FMQ4" s="78"/>
      <c r="FNE4" s="78"/>
      <c r="FNS4" s="78"/>
      <c r="FOG4" s="78"/>
      <c r="FOU4" s="78"/>
      <c r="FPI4" s="78"/>
      <c r="FPW4" s="78"/>
      <c r="FQK4" s="78"/>
      <c r="FQY4" s="78"/>
      <c r="FRM4" s="78"/>
      <c r="FSA4" s="78"/>
      <c r="FSO4" s="78"/>
      <c r="FTC4" s="78"/>
      <c r="FTQ4" s="78"/>
      <c r="FUE4" s="78"/>
      <c r="FUS4" s="78"/>
      <c r="FVG4" s="78"/>
      <c r="FVU4" s="78"/>
      <c r="FWI4" s="78"/>
      <c r="FWW4" s="78"/>
      <c r="FXK4" s="78"/>
      <c r="FXY4" s="78"/>
      <c r="FYM4" s="78"/>
      <c r="FZA4" s="78"/>
      <c r="FZO4" s="78"/>
      <c r="GAC4" s="78"/>
      <c r="GAQ4" s="78"/>
      <c r="GBE4" s="78"/>
      <c r="GBS4" s="78"/>
      <c r="GCG4" s="78"/>
      <c r="GCU4" s="78"/>
      <c r="GDI4" s="78"/>
      <c r="GDW4" s="78"/>
      <c r="GEK4" s="78"/>
      <c r="GEY4" s="78"/>
      <c r="GFM4" s="78"/>
      <c r="GGA4" s="78"/>
      <c r="GGO4" s="78"/>
      <c r="GHC4" s="78"/>
      <c r="GHQ4" s="78"/>
      <c r="GIE4" s="78"/>
      <c r="GIS4" s="78"/>
      <c r="GJG4" s="78"/>
      <c r="GJU4" s="78"/>
      <c r="GKI4" s="78"/>
      <c r="GKW4" s="78"/>
      <c r="GLK4" s="78"/>
      <c r="GLY4" s="78"/>
      <c r="GMM4" s="78"/>
      <c r="GNA4" s="78"/>
      <c r="GNO4" s="78"/>
      <c r="GOC4" s="78"/>
      <c r="GOQ4" s="78"/>
      <c r="GPE4" s="78"/>
      <c r="GPS4" s="78"/>
      <c r="GQG4" s="78"/>
      <c r="GQU4" s="78"/>
      <c r="GRI4" s="78"/>
      <c r="GRW4" s="78"/>
      <c r="GSK4" s="78"/>
      <c r="GSY4" s="78"/>
      <c r="GTM4" s="78"/>
      <c r="GUA4" s="78"/>
      <c r="GUO4" s="78"/>
      <c r="GVC4" s="78"/>
      <c r="GVQ4" s="78"/>
      <c r="GWE4" s="78"/>
      <c r="GWS4" s="78"/>
      <c r="GXG4" s="78"/>
      <c r="GXU4" s="78"/>
      <c r="GYI4" s="78"/>
      <c r="GYW4" s="78"/>
      <c r="GZK4" s="78"/>
      <c r="GZY4" s="78"/>
      <c r="HAM4" s="78"/>
      <c r="HBA4" s="78"/>
      <c r="HBO4" s="78"/>
      <c r="HCC4" s="78"/>
      <c r="HCQ4" s="78"/>
      <c r="HDE4" s="78"/>
      <c r="HDS4" s="78"/>
      <c r="HEG4" s="78"/>
      <c r="HEU4" s="78"/>
      <c r="HFI4" s="78"/>
      <c r="HFW4" s="78"/>
      <c r="HGK4" s="78"/>
      <c r="HGY4" s="78"/>
      <c r="HHM4" s="78"/>
      <c r="HIA4" s="78"/>
      <c r="HIO4" s="78"/>
      <c r="HJC4" s="78"/>
      <c r="HJQ4" s="78"/>
      <c r="HKE4" s="78"/>
      <c r="HKS4" s="78"/>
      <c r="HLG4" s="78"/>
      <c r="HLU4" s="78"/>
      <c r="HMI4" s="78"/>
      <c r="HMW4" s="78"/>
      <c r="HNK4" s="78"/>
      <c r="HNY4" s="78"/>
      <c r="HOM4" s="78"/>
      <c r="HPA4" s="78"/>
      <c r="HPO4" s="78"/>
      <c r="HQC4" s="78"/>
      <c r="HQQ4" s="78"/>
      <c r="HRE4" s="78"/>
      <c r="HRS4" s="78"/>
      <c r="HSG4" s="78"/>
      <c r="HSU4" s="78"/>
      <c r="HTI4" s="78"/>
      <c r="HTW4" s="78"/>
      <c r="HUK4" s="78"/>
      <c r="HUY4" s="78"/>
      <c r="HVM4" s="78"/>
      <c r="HWA4" s="78"/>
      <c r="HWO4" s="78"/>
      <c r="HXC4" s="78"/>
      <c r="HXQ4" s="78"/>
      <c r="HYE4" s="78"/>
      <c r="HYS4" s="78"/>
      <c r="HZG4" s="78"/>
      <c r="HZU4" s="78"/>
      <c r="IAI4" s="78"/>
      <c r="IAW4" s="78"/>
      <c r="IBK4" s="78"/>
      <c r="IBY4" s="78"/>
      <c r="ICM4" s="78"/>
      <c r="IDA4" s="78"/>
      <c r="IDO4" s="78"/>
      <c r="IEC4" s="78"/>
      <c r="IEQ4" s="78"/>
      <c r="IFE4" s="78"/>
      <c r="IFS4" s="78"/>
      <c r="IGG4" s="78"/>
      <c r="IGU4" s="78"/>
      <c r="IHI4" s="78"/>
      <c r="IHW4" s="78"/>
      <c r="IIK4" s="78"/>
      <c r="IIY4" s="78"/>
      <c r="IJM4" s="78"/>
      <c r="IKA4" s="78"/>
      <c r="IKO4" s="78"/>
      <c r="ILC4" s="78"/>
      <c r="ILQ4" s="78"/>
      <c r="IME4" s="78"/>
      <c r="IMS4" s="78"/>
      <c r="ING4" s="78"/>
      <c r="INU4" s="78"/>
      <c r="IOI4" s="78"/>
      <c r="IOW4" s="78"/>
      <c r="IPK4" s="78"/>
      <c r="IPY4" s="78"/>
      <c r="IQM4" s="78"/>
      <c r="IRA4" s="78"/>
      <c r="IRO4" s="78"/>
      <c r="ISC4" s="78"/>
      <c r="ISQ4" s="78"/>
      <c r="ITE4" s="78"/>
      <c r="ITS4" s="78"/>
      <c r="IUG4" s="78"/>
      <c r="IUU4" s="78"/>
      <c r="IVI4" s="78"/>
      <c r="IVW4" s="78"/>
      <c r="IWK4" s="78"/>
      <c r="IWY4" s="78"/>
      <c r="IXM4" s="78"/>
      <c r="IYA4" s="78"/>
      <c r="IYO4" s="78"/>
      <c r="IZC4" s="78"/>
      <c r="IZQ4" s="78"/>
      <c r="JAE4" s="78"/>
      <c r="JAS4" s="78"/>
      <c r="JBG4" s="78"/>
      <c r="JBU4" s="78"/>
      <c r="JCI4" s="78"/>
      <c r="JCW4" s="78"/>
      <c r="JDK4" s="78"/>
      <c r="JDY4" s="78"/>
      <c r="JEM4" s="78"/>
      <c r="JFA4" s="78"/>
      <c r="JFO4" s="78"/>
      <c r="JGC4" s="78"/>
      <c r="JGQ4" s="78"/>
      <c r="JHE4" s="78"/>
      <c r="JHS4" s="78"/>
      <c r="JIG4" s="78"/>
      <c r="JIU4" s="78"/>
      <c r="JJI4" s="78"/>
      <c r="JJW4" s="78"/>
      <c r="JKK4" s="78"/>
      <c r="JKY4" s="78"/>
      <c r="JLM4" s="78"/>
      <c r="JMA4" s="78"/>
      <c r="JMO4" s="78"/>
      <c r="JNC4" s="78"/>
      <c r="JNQ4" s="78"/>
      <c r="JOE4" s="78"/>
      <c r="JOS4" s="78"/>
      <c r="JPG4" s="78"/>
      <c r="JPU4" s="78"/>
      <c r="JQI4" s="78"/>
      <c r="JQW4" s="78"/>
      <c r="JRK4" s="78"/>
      <c r="JRY4" s="78"/>
      <c r="JSM4" s="78"/>
      <c r="JTA4" s="78"/>
      <c r="JTO4" s="78"/>
      <c r="JUC4" s="78"/>
      <c r="JUQ4" s="78"/>
      <c r="JVE4" s="78"/>
      <c r="JVS4" s="78"/>
      <c r="JWG4" s="78"/>
      <c r="JWU4" s="78"/>
      <c r="JXI4" s="78"/>
      <c r="JXW4" s="78"/>
      <c r="JYK4" s="78"/>
      <c r="JYY4" s="78"/>
      <c r="JZM4" s="78"/>
      <c r="KAA4" s="78"/>
      <c r="KAO4" s="78"/>
      <c r="KBC4" s="78"/>
      <c r="KBQ4" s="78"/>
      <c r="KCE4" s="78"/>
      <c r="KCS4" s="78"/>
      <c r="KDG4" s="78"/>
      <c r="KDU4" s="78"/>
      <c r="KEI4" s="78"/>
      <c r="KEW4" s="78"/>
      <c r="KFK4" s="78"/>
      <c r="KFY4" s="78"/>
      <c r="KGM4" s="78"/>
      <c r="KHA4" s="78"/>
      <c r="KHO4" s="78"/>
      <c r="KIC4" s="78"/>
      <c r="KIQ4" s="78"/>
      <c r="KJE4" s="78"/>
      <c r="KJS4" s="78"/>
      <c r="KKG4" s="78"/>
      <c r="KKU4" s="78"/>
      <c r="KLI4" s="78"/>
      <c r="KLW4" s="78"/>
      <c r="KMK4" s="78"/>
      <c r="KMY4" s="78"/>
      <c r="KNM4" s="78"/>
      <c r="KOA4" s="78"/>
      <c r="KOO4" s="78"/>
      <c r="KPC4" s="78"/>
      <c r="KPQ4" s="78"/>
      <c r="KQE4" s="78"/>
      <c r="KQS4" s="78"/>
      <c r="KRG4" s="78"/>
      <c r="KRU4" s="78"/>
      <c r="KSI4" s="78"/>
      <c r="KSW4" s="78"/>
      <c r="KTK4" s="78"/>
      <c r="KTY4" s="78"/>
      <c r="KUM4" s="78"/>
      <c r="KVA4" s="78"/>
      <c r="KVO4" s="78"/>
      <c r="KWC4" s="78"/>
      <c r="KWQ4" s="78"/>
      <c r="KXE4" s="78"/>
      <c r="KXS4" s="78"/>
      <c r="KYG4" s="78"/>
      <c r="KYU4" s="78"/>
      <c r="KZI4" s="78"/>
      <c r="KZW4" s="78"/>
      <c r="LAK4" s="78"/>
      <c r="LAY4" s="78"/>
      <c r="LBM4" s="78"/>
      <c r="LCA4" s="78"/>
      <c r="LCO4" s="78"/>
      <c r="LDC4" s="78"/>
      <c r="LDQ4" s="78"/>
      <c r="LEE4" s="78"/>
      <c r="LES4" s="78"/>
      <c r="LFG4" s="78"/>
      <c r="LFU4" s="78"/>
      <c r="LGI4" s="78"/>
      <c r="LGW4" s="78"/>
      <c r="LHK4" s="78"/>
      <c r="LHY4" s="78"/>
      <c r="LIM4" s="78"/>
      <c r="LJA4" s="78"/>
      <c r="LJO4" s="78"/>
      <c r="LKC4" s="78"/>
      <c r="LKQ4" s="78"/>
      <c r="LLE4" s="78"/>
      <c r="LLS4" s="78"/>
      <c r="LMG4" s="78"/>
      <c r="LMU4" s="78"/>
      <c r="LNI4" s="78"/>
      <c r="LNW4" s="78"/>
      <c r="LOK4" s="78"/>
      <c r="LOY4" s="78"/>
      <c r="LPM4" s="78"/>
      <c r="LQA4" s="78"/>
      <c r="LQO4" s="78"/>
      <c r="LRC4" s="78"/>
      <c r="LRQ4" s="78"/>
      <c r="LSE4" s="78"/>
      <c r="LSS4" s="78"/>
      <c r="LTG4" s="78"/>
      <c r="LTU4" s="78"/>
      <c r="LUI4" s="78"/>
      <c r="LUW4" s="78"/>
      <c r="LVK4" s="78"/>
      <c r="LVY4" s="78"/>
      <c r="LWM4" s="78"/>
      <c r="LXA4" s="78"/>
      <c r="LXO4" s="78"/>
      <c r="LYC4" s="78"/>
      <c r="LYQ4" s="78"/>
      <c r="LZE4" s="78"/>
      <c r="LZS4" s="78"/>
      <c r="MAG4" s="78"/>
      <c r="MAU4" s="78"/>
      <c r="MBI4" s="78"/>
      <c r="MBW4" s="78"/>
      <c r="MCK4" s="78"/>
      <c r="MCY4" s="78"/>
      <c r="MDM4" s="78"/>
      <c r="MEA4" s="78"/>
      <c r="MEO4" s="78"/>
      <c r="MFC4" s="78"/>
      <c r="MFQ4" s="78"/>
      <c r="MGE4" s="78"/>
      <c r="MGS4" s="78"/>
      <c r="MHG4" s="78"/>
      <c r="MHU4" s="78"/>
      <c r="MII4" s="78"/>
      <c r="MIW4" s="78"/>
      <c r="MJK4" s="78"/>
      <c r="MJY4" s="78"/>
      <c r="MKM4" s="78"/>
      <c r="MLA4" s="78"/>
      <c r="MLO4" s="78"/>
      <c r="MMC4" s="78"/>
      <c r="MMQ4" s="78"/>
      <c r="MNE4" s="78"/>
      <c r="MNS4" s="78"/>
      <c r="MOG4" s="78"/>
      <c r="MOU4" s="78"/>
      <c r="MPI4" s="78"/>
      <c r="MPW4" s="78"/>
      <c r="MQK4" s="78"/>
      <c r="MQY4" s="78"/>
      <c r="MRM4" s="78"/>
      <c r="MSA4" s="78"/>
      <c r="MSO4" s="78"/>
      <c r="MTC4" s="78"/>
      <c r="MTQ4" s="78"/>
      <c r="MUE4" s="78"/>
      <c r="MUS4" s="78"/>
      <c r="MVG4" s="78"/>
      <c r="MVU4" s="78"/>
      <c r="MWI4" s="78"/>
      <c r="MWW4" s="78"/>
      <c r="MXK4" s="78"/>
      <c r="MXY4" s="78"/>
      <c r="MYM4" s="78"/>
      <c r="MZA4" s="78"/>
      <c r="MZO4" s="78"/>
      <c r="NAC4" s="78"/>
      <c r="NAQ4" s="78"/>
      <c r="NBE4" s="78"/>
      <c r="NBS4" s="78"/>
      <c r="NCG4" s="78"/>
      <c r="NCU4" s="78"/>
      <c r="NDI4" s="78"/>
      <c r="NDW4" s="78"/>
      <c r="NEK4" s="78"/>
      <c r="NEY4" s="78"/>
      <c r="NFM4" s="78"/>
      <c r="NGA4" s="78"/>
      <c r="NGO4" s="78"/>
      <c r="NHC4" s="78"/>
      <c r="NHQ4" s="78"/>
      <c r="NIE4" s="78"/>
      <c r="NIS4" s="78"/>
      <c r="NJG4" s="78"/>
      <c r="NJU4" s="78"/>
      <c r="NKI4" s="78"/>
      <c r="NKW4" s="78"/>
      <c r="NLK4" s="78"/>
      <c r="NLY4" s="78"/>
      <c r="NMM4" s="78"/>
      <c r="NNA4" s="78"/>
      <c r="NNO4" s="78"/>
      <c r="NOC4" s="78"/>
      <c r="NOQ4" s="78"/>
      <c r="NPE4" s="78"/>
      <c r="NPS4" s="78"/>
      <c r="NQG4" s="78"/>
      <c r="NQU4" s="78"/>
      <c r="NRI4" s="78"/>
      <c r="NRW4" s="78"/>
      <c r="NSK4" s="78"/>
      <c r="NSY4" s="78"/>
      <c r="NTM4" s="78"/>
      <c r="NUA4" s="78"/>
      <c r="NUO4" s="78"/>
      <c r="NVC4" s="78"/>
      <c r="NVQ4" s="78"/>
      <c r="NWE4" s="78"/>
      <c r="NWS4" s="78"/>
      <c r="NXG4" s="78"/>
      <c r="NXU4" s="78"/>
      <c r="NYI4" s="78"/>
      <c r="NYW4" s="78"/>
      <c r="NZK4" s="78"/>
      <c r="NZY4" s="78"/>
      <c r="OAM4" s="78"/>
      <c r="OBA4" s="78"/>
      <c r="OBO4" s="78"/>
      <c r="OCC4" s="78"/>
      <c r="OCQ4" s="78"/>
      <c r="ODE4" s="78"/>
      <c r="ODS4" s="78"/>
      <c r="OEG4" s="78"/>
      <c r="OEU4" s="78"/>
      <c r="OFI4" s="78"/>
      <c r="OFW4" s="78"/>
      <c r="OGK4" s="78"/>
      <c r="OGY4" s="78"/>
      <c r="OHM4" s="78"/>
      <c r="OIA4" s="78"/>
      <c r="OIO4" s="78"/>
      <c r="OJC4" s="78"/>
      <c r="OJQ4" s="78"/>
      <c r="OKE4" s="78"/>
      <c r="OKS4" s="78"/>
      <c r="OLG4" s="78"/>
      <c r="OLU4" s="78"/>
      <c r="OMI4" s="78"/>
      <c r="OMW4" s="78"/>
      <c r="ONK4" s="78"/>
      <c r="ONY4" s="78"/>
      <c r="OOM4" s="78"/>
      <c r="OPA4" s="78"/>
      <c r="OPO4" s="78"/>
      <c r="OQC4" s="78"/>
      <c r="OQQ4" s="78"/>
      <c r="ORE4" s="78"/>
      <c r="ORS4" s="78"/>
      <c r="OSG4" s="78"/>
      <c r="OSU4" s="78"/>
      <c r="OTI4" s="78"/>
      <c r="OTW4" s="78"/>
      <c r="OUK4" s="78"/>
      <c r="OUY4" s="78"/>
      <c r="OVM4" s="78"/>
      <c r="OWA4" s="78"/>
      <c r="OWO4" s="78"/>
      <c r="OXC4" s="78"/>
      <c r="OXQ4" s="78"/>
      <c r="OYE4" s="78"/>
      <c r="OYS4" s="78"/>
      <c r="OZG4" s="78"/>
      <c r="OZU4" s="78"/>
      <c r="PAI4" s="78"/>
      <c r="PAW4" s="78"/>
      <c r="PBK4" s="78"/>
      <c r="PBY4" s="78"/>
      <c r="PCM4" s="78"/>
      <c r="PDA4" s="78"/>
      <c r="PDO4" s="78"/>
      <c r="PEC4" s="78"/>
      <c r="PEQ4" s="78"/>
      <c r="PFE4" s="78"/>
      <c r="PFS4" s="78"/>
      <c r="PGG4" s="78"/>
      <c r="PGU4" s="78"/>
      <c r="PHI4" s="78"/>
      <c r="PHW4" s="78"/>
      <c r="PIK4" s="78"/>
      <c r="PIY4" s="78"/>
      <c r="PJM4" s="78"/>
      <c r="PKA4" s="78"/>
      <c r="PKO4" s="78"/>
      <c r="PLC4" s="78"/>
      <c r="PLQ4" s="78"/>
      <c r="PME4" s="78"/>
      <c r="PMS4" s="78"/>
      <c r="PNG4" s="78"/>
      <c r="PNU4" s="78"/>
      <c r="POI4" s="78"/>
      <c r="POW4" s="78"/>
      <c r="PPK4" s="78"/>
      <c r="PPY4" s="78"/>
      <c r="PQM4" s="78"/>
      <c r="PRA4" s="78"/>
      <c r="PRO4" s="78"/>
      <c r="PSC4" s="78"/>
      <c r="PSQ4" s="78"/>
      <c r="PTE4" s="78"/>
      <c r="PTS4" s="78"/>
      <c r="PUG4" s="78"/>
      <c r="PUU4" s="78"/>
      <c r="PVI4" s="78"/>
      <c r="PVW4" s="78"/>
      <c r="PWK4" s="78"/>
      <c r="PWY4" s="78"/>
      <c r="PXM4" s="78"/>
      <c r="PYA4" s="78"/>
      <c r="PYO4" s="78"/>
      <c r="PZC4" s="78"/>
      <c r="PZQ4" s="78"/>
      <c r="QAE4" s="78"/>
      <c r="QAS4" s="78"/>
      <c r="QBG4" s="78"/>
      <c r="QBU4" s="78"/>
      <c r="QCI4" s="78"/>
      <c r="QCW4" s="78"/>
      <c r="QDK4" s="78"/>
      <c r="QDY4" s="78"/>
      <c r="QEM4" s="78"/>
      <c r="QFA4" s="78"/>
      <c r="QFO4" s="78"/>
      <c r="QGC4" s="78"/>
      <c r="QGQ4" s="78"/>
      <c r="QHE4" s="78"/>
      <c r="QHS4" s="78"/>
      <c r="QIG4" s="78"/>
      <c r="QIU4" s="78"/>
      <c r="QJI4" s="78"/>
      <c r="QJW4" s="78"/>
      <c r="QKK4" s="78"/>
      <c r="QKY4" s="78"/>
      <c r="QLM4" s="78"/>
      <c r="QMA4" s="78"/>
      <c r="QMO4" s="78"/>
      <c r="QNC4" s="78"/>
      <c r="QNQ4" s="78"/>
      <c r="QOE4" s="78"/>
      <c r="QOS4" s="78"/>
      <c r="QPG4" s="78"/>
      <c r="QPU4" s="78"/>
      <c r="QQI4" s="78"/>
      <c r="QQW4" s="78"/>
      <c r="QRK4" s="78"/>
      <c r="QRY4" s="78"/>
      <c r="QSM4" s="78"/>
      <c r="QTA4" s="78"/>
      <c r="QTO4" s="78"/>
      <c r="QUC4" s="78"/>
      <c r="QUQ4" s="78"/>
      <c r="QVE4" s="78"/>
      <c r="QVS4" s="78"/>
      <c r="QWG4" s="78"/>
      <c r="QWU4" s="78"/>
      <c r="QXI4" s="78"/>
      <c r="QXW4" s="78"/>
      <c r="QYK4" s="78"/>
      <c r="QYY4" s="78"/>
      <c r="QZM4" s="78"/>
      <c r="RAA4" s="78"/>
      <c r="RAO4" s="78"/>
      <c r="RBC4" s="78"/>
      <c r="RBQ4" s="78"/>
      <c r="RCE4" s="78"/>
      <c r="RCS4" s="78"/>
      <c r="RDG4" s="78"/>
      <c r="RDU4" s="78"/>
      <c r="REI4" s="78"/>
      <c r="REW4" s="78"/>
      <c r="RFK4" s="78"/>
      <c r="RFY4" s="78"/>
      <c r="RGM4" s="78"/>
      <c r="RHA4" s="78"/>
      <c r="RHO4" s="78"/>
      <c r="RIC4" s="78"/>
      <c r="RIQ4" s="78"/>
      <c r="RJE4" s="78"/>
      <c r="RJS4" s="78"/>
      <c r="RKG4" s="78"/>
      <c r="RKU4" s="78"/>
      <c r="RLI4" s="78"/>
      <c r="RLW4" s="78"/>
      <c r="RMK4" s="78"/>
      <c r="RMY4" s="78"/>
      <c r="RNM4" s="78"/>
      <c r="ROA4" s="78"/>
      <c r="ROO4" s="78"/>
      <c r="RPC4" s="78"/>
      <c r="RPQ4" s="78"/>
      <c r="RQE4" s="78"/>
      <c r="RQS4" s="78"/>
      <c r="RRG4" s="78"/>
      <c r="RRU4" s="78"/>
      <c r="RSI4" s="78"/>
      <c r="RSW4" s="78"/>
      <c r="RTK4" s="78"/>
      <c r="RTY4" s="78"/>
      <c r="RUM4" s="78"/>
      <c r="RVA4" s="78"/>
      <c r="RVO4" s="78"/>
      <c r="RWC4" s="78"/>
      <c r="RWQ4" s="78"/>
      <c r="RXE4" s="78"/>
      <c r="RXS4" s="78"/>
      <c r="RYG4" s="78"/>
      <c r="RYU4" s="78"/>
      <c r="RZI4" s="78"/>
      <c r="RZW4" s="78"/>
      <c r="SAK4" s="78"/>
      <c r="SAY4" s="78"/>
      <c r="SBM4" s="78"/>
      <c r="SCA4" s="78"/>
      <c r="SCO4" s="78"/>
      <c r="SDC4" s="78"/>
      <c r="SDQ4" s="78"/>
      <c r="SEE4" s="78"/>
      <c r="SES4" s="78"/>
      <c r="SFG4" s="78"/>
      <c r="SFU4" s="78"/>
      <c r="SGI4" s="78"/>
      <c r="SGW4" s="78"/>
      <c r="SHK4" s="78"/>
      <c r="SHY4" s="78"/>
      <c r="SIM4" s="78"/>
      <c r="SJA4" s="78"/>
      <c r="SJO4" s="78"/>
      <c r="SKC4" s="78"/>
      <c r="SKQ4" s="78"/>
      <c r="SLE4" s="78"/>
      <c r="SLS4" s="78"/>
      <c r="SMG4" s="78"/>
      <c r="SMU4" s="78"/>
      <c r="SNI4" s="78"/>
      <c r="SNW4" s="78"/>
      <c r="SOK4" s="78"/>
      <c r="SOY4" s="78"/>
      <c r="SPM4" s="78"/>
      <c r="SQA4" s="78"/>
      <c r="SQO4" s="78"/>
      <c r="SRC4" s="78"/>
      <c r="SRQ4" s="78"/>
      <c r="SSE4" s="78"/>
      <c r="SSS4" s="78"/>
      <c r="STG4" s="78"/>
      <c r="STU4" s="78"/>
      <c r="SUI4" s="78"/>
      <c r="SUW4" s="78"/>
      <c r="SVK4" s="78"/>
      <c r="SVY4" s="78"/>
      <c r="SWM4" s="78"/>
      <c r="SXA4" s="78"/>
      <c r="SXO4" s="78"/>
      <c r="SYC4" s="78"/>
      <c r="SYQ4" s="78"/>
      <c r="SZE4" s="78"/>
      <c r="SZS4" s="78"/>
      <c r="TAG4" s="78"/>
      <c r="TAU4" s="78"/>
      <c r="TBI4" s="78"/>
      <c r="TBW4" s="78"/>
      <c r="TCK4" s="78"/>
      <c r="TCY4" s="78"/>
      <c r="TDM4" s="78"/>
      <c r="TEA4" s="78"/>
      <c r="TEO4" s="78"/>
      <c r="TFC4" s="78"/>
      <c r="TFQ4" s="78"/>
      <c r="TGE4" s="78"/>
      <c r="TGS4" s="78"/>
      <c r="THG4" s="78"/>
      <c r="THU4" s="78"/>
      <c r="TII4" s="78"/>
      <c r="TIW4" s="78"/>
      <c r="TJK4" s="78"/>
      <c r="TJY4" s="78"/>
      <c r="TKM4" s="78"/>
      <c r="TLA4" s="78"/>
      <c r="TLO4" s="78"/>
      <c r="TMC4" s="78"/>
      <c r="TMQ4" s="78"/>
      <c r="TNE4" s="78"/>
      <c r="TNS4" s="78"/>
      <c r="TOG4" s="78"/>
      <c r="TOU4" s="78"/>
      <c r="TPI4" s="78"/>
      <c r="TPW4" s="78"/>
      <c r="TQK4" s="78"/>
      <c r="TQY4" s="78"/>
      <c r="TRM4" s="78"/>
      <c r="TSA4" s="78"/>
      <c r="TSO4" s="78"/>
      <c r="TTC4" s="78"/>
      <c r="TTQ4" s="78"/>
      <c r="TUE4" s="78"/>
      <c r="TUS4" s="78"/>
      <c r="TVG4" s="78"/>
      <c r="TVU4" s="78"/>
      <c r="TWI4" s="78"/>
      <c r="TWW4" s="78"/>
      <c r="TXK4" s="78"/>
      <c r="TXY4" s="78"/>
      <c r="TYM4" s="78"/>
      <c r="TZA4" s="78"/>
      <c r="TZO4" s="78"/>
      <c r="UAC4" s="78"/>
      <c r="UAQ4" s="78"/>
      <c r="UBE4" s="78"/>
      <c r="UBS4" s="78"/>
      <c r="UCG4" s="78"/>
      <c r="UCU4" s="78"/>
      <c r="UDI4" s="78"/>
      <c r="UDW4" s="78"/>
      <c r="UEK4" s="78"/>
      <c r="UEY4" s="78"/>
      <c r="UFM4" s="78"/>
      <c r="UGA4" s="78"/>
      <c r="UGO4" s="78"/>
      <c r="UHC4" s="78"/>
      <c r="UHQ4" s="78"/>
      <c r="UIE4" s="78"/>
      <c r="UIS4" s="78"/>
      <c r="UJG4" s="78"/>
      <c r="UJU4" s="78"/>
      <c r="UKI4" s="78"/>
      <c r="UKW4" s="78"/>
      <c r="ULK4" s="78"/>
      <c r="ULY4" s="78"/>
      <c r="UMM4" s="78"/>
      <c r="UNA4" s="78"/>
      <c r="UNO4" s="78"/>
      <c r="UOC4" s="78"/>
      <c r="UOQ4" s="78"/>
      <c r="UPE4" s="78"/>
      <c r="UPS4" s="78"/>
      <c r="UQG4" s="78"/>
      <c r="UQU4" s="78"/>
      <c r="URI4" s="78"/>
      <c r="URW4" s="78"/>
      <c r="USK4" s="78"/>
      <c r="USY4" s="78"/>
      <c r="UTM4" s="78"/>
      <c r="UUA4" s="78"/>
      <c r="UUO4" s="78"/>
      <c r="UVC4" s="78"/>
      <c r="UVQ4" s="78"/>
      <c r="UWE4" s="78"/>
      <c r="UWS4" s="78"/>
      <c r="UXG4" s="78"/>
      <c r="UXU4" s="78"/>
      <c r="UYI4" s="78"/>
      <c r="UYW4" s="78"/>
      <c r="UZK4" s="78"/>
      <c r="UZY4" s="78"/>
      <c r="VAM4" s="78"/>
      <c r="VBA4" s="78"/>
      <c r="VBO4" s="78"/>
      <c r="VCC4" s="78"/>
      <c r="VCQ4" s="78"/>
      <c r="VDE4" s="78"/>
      <c r="VDS4" s="78"/>
      <c r="VEG4" s="78"/>
      <c r="VEU4" s="78"/>
      <c r="VFI4" s="78"/>
      <c r="VFW4" s="78"/>
      <c r="VGK4" s="78"/>
      <c r="VGY4" s="78"/>
      <c r="VHM4" s="78"/>
      <c r="VIA4" s="78"/>
      <c r="VIO4" s="78"/>
      <c r="VJC4" s="78"/>
      <c r="VJQ4" s="78"/>
      <c r="VKE4" s="78"/>
      <c r="VKS4" s="78"/>
      <c r="VLG4" s="78"/>
      <c r="VLU4" s="78"/>
      <c r="VMI4" s="78"/>
      <c r="VMW4" s="78"/>
      <c r="VNK4" s="78"/>
      <c r="VNY4" s="78"/>
      <c r="VOM4" s="78"/>
      <c r="VPA4" s="78"/>
      <c r="VPO4" s="78"/>
      <c r="VQC4" s="78"/>
      <c r="VQQ4" s="78"/>
      <c r="VRE4" s="78"/>
      <c r="VRS4" s="78"/>
      <c r="VSG4" s="78"/>
      <c r="VSU4" s="78"/>
      <c r="VTI4" s="78"/>
      <c r="VTW4" s="78"/>
      <c r="VUK4" s="78"/>
      <c r="VUY4" s="78"/>
      <c r="VVM4" s="78"/>
      <c r="VWA4" s="78"/>
      <c r="VWO4" s="78"/>
      <c r="VXC4" s="78"/>
      <c r="VXQ4" s="78"/>
      <c r="VYE4" s="78"/>
      <c r="VYS4" s="78"/>
      <c r="VZG4" s="78"/>
      <c r="VZU4" s="78"/>
      <c r="WAI4" s="78"/>
      <c r="WAW4" s="78"/>
      <c r="WBK4" s="78"/>
      <c r="WBY4" s="78"/>
      <c r="WCM4" s="78"/>
      <c r="WDA4" s="78"/>
      <c r="WDO4" s="78"/>
      <c r="WEC4" s="78"/>
      <c r="WEQ4" s="78"/>
      <c r="WFE4" s="78"/>
      <c r="WFS4" s="78"/>
      <c r="WGG4" s="78"/>
      <c r="WGU4" s="78"/>
      <c r="WHI4" s="78"/>
      <c r="WHW4" s="78"/>
      <c r="WIK4" s="78"/>
      <c r="WIY4" s="78"/>
      <c r="WJM4" s="78"/>
      <c r="WKA4" s="78"/>
      <c r="WKO4" s="78"/>
      <c r="WLC4" s="78"/>
      <c r="WLQ4" s="78"/>
      <c r="WME4" s="78"/>
      <c r="WMS4" s="78"/>
      <c r="WNG4" s="78"/>
      <c r="WNU4" s="78"/>
      <c r="WOI4" s="78"/>
      <c r="WOW4" s="78"/>
      <c r="WPK4" s="78"/>
      <c r="WPY4" s="78"/>
      <c r="WQM4" s="78"/>
      <c r="WRA4" s="78"/>
      <c r="WRO4" s="78"/>
      <c r="WSC4" s="78"/>
      <c r="WSQ4" s="78"/>
      <c r="WTE4" s="78"/>
      <c r="WTS4" s="78"/>
      <c r="WUG4" s="78"/>
      <c r="WUU4" s="78"/>
      <c r="WVI4" s="78"/>
      <c r="WVW4" s="78"/>
      <c r="WWK4" s="78"/>
      <c r="WWY4" s="78"/>
      <c r="WXM4" s="78"/>
      <c r="WYA4" s="78"/>
      <c r="WYO4" s="78"/>
      <c r="WZC4" s="78"/>
      <c r="WZQ4" s="78"/>
      <c r="XAE4" s="78"/>
      <c r="XAS4" s="78"/>
      <c r="XBG4" s="78"/>
      <c r="XBU4" s="78"/>
      <c r="XCI4" s="78"/>
      <c r="XCW4" s="78"/>
      <c r="XDK4" s="78"/>
      <c r="XDY4" s="78"/>
      <c r="XEM4" s="78"/>
      <c r="XFA4" s="78"/>
    </row>
    <row r="5" spans="1:1023 1037:2045 2059:3067 3081:4089 4103:5111 5125:6133 6147:7155 7169:8191 8205:9213 9227:10235 10249:11257 11271:12279 12293:13301 13315:14323 14337:15359 15373:16381" s="109" customFormat="1" ht="9" customHeight="1" thickBot="1" x14ac:dyDescent="0.4">
      <c r="A5" s="107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8"/>
      <c r="AC5" s="108"/>
      <c r="AQ5" s="108"/>
      <c r="BE5" s="108"/>
      <c r="BS5" s="108"/>
      <c r="CG5" s="108"/>
      <c r="CU5" s="108"/>
      <c r="DI5" s="108"/>
      <c r="DW5" s="108"/>
      <c r="EK5" s="108"/>
      <c r="EY5" s="108"/>
      <c r="FM5" s="108"/>
      <c r="GA5" s="108"/>
      <c r="GO5" s="108"/>
      <c r="HC5" s="108"/>
      <c r="HQ5" s="108"/>
      <c r="IE5" s="108"/>
      <c r="IS5" s="108"/>
      <c r="JG5" s="108"/>
      <c r="JU5" s="108"/>
      <c r="KI5" s="108"/>
      <c r="KW5" s="108"/>
      <c r="LK5" s="108"/>
      <c r="LY5" s="108"/>
      <c r="MM5" s="108"/>
      <c r="NA5" s="108"/>
      <c r="NO5" s="108"/>
      <c r="OC5" s="108"/>
      <c r="OQ5" s="108"/>
      <c r="PE5" s="108"/>
      <c r="PS5" s="108"/>
      <c r="QG5" s="108"/>
      <c r="QU5" s="108"/>
      <c r="RI5" s="108"/>
      <c r="RW5" s="108"/>
      <c r="SK5" s="108"/>
      <c r="SY5" s="108"/>
      <c r="TM5" s="108"/>
      <c r="UA5" s="108"/>
      <c r="UO5" s="108"/>
      <c r="VC5" s="108"/>
      <c r="VQ5" s="108"/>
      <c r="WE5" s="108"/>
      <c r="WS5" s="108"/>
      <c r="XG5" s="108"/>
      <c r="XU5" s="108"/>
      <c r="YI5" s="108"/>
      <c r="YW5" s="108"/>
      <c r="ZK5" s="108"/>
      <c r="ZY5" s="108"/>
      <c r="AAM5" s="108"/>
      <c r="ABA5" s="108"/>
      <c r="ABO5" s="108"/>
      <c r="ACC5" s="108"/>
      <c r="ACQ5" s="108"/>
      <c r="ADE5" s="108"/>
      <c r="ADS5" s="108"/>
      <c r="AEG5" s="108"/>
      <c r="AEU5" s="108"/>
      <c r="AFI5" s="108"/>
      <c r="AFW5" s="108"/>
      <c r="AGK5" s="108"/>
      <c r="AGY5" s="108"/>
      <c r="AHM5" s="108"/>
      <c r="AIA5" s="108"/>
      <c r="AIO5" s="108"/>
      <c r="AJC5" s="108"/>
      <c r="AJQ5" s="108"/>
      <c r="AKE5" s="108"/>
      <c r="AKS5" s="108"/>
      <c r="ALG5" s="108"/>
      <c r="ALU5" s="108"/>
      <c r="AMI5" s="108"/>
      <c r="AMW5" s="108"/>
      <c r="ANK5" s="108"/>
      <c r="ANY5" s="108"/>
      <c r="AOM5" s="108"/>
      <c r="APA5" s="108"/>
      <c r="APO5" s="108"/>
      <c r="AQC5" s="108"/>
      <c r="AQQ5" s="108"/>
      <c r="ARE5" s="108"/>
      <c r="ARS5" s="108"/>
      <c r="ASG5" s="108"/>
      <c r="ASU5" s="108"/>
      <c r="ATI5" s="108"/>
      <c r="ATW5" s="108"/>
      <c r="AUK5" s="108"/>
      <c r="AUY5" s="108"/>
      <c r="AVM5" s="108"/>
      <c r="AWA5" s="108"/>
      <c r="AWO5" s="108"/>
      <c r="AXC5" s="108"/>
      <c r="AXQ5" s="108"/>
      <c r="AYE5" s="108"/>
      <c r="AYS5" s="108"/>
      <c r="AZG5" s="108"/>
      <c r="AZU5" s="108"/>
      <c r="BAI5" s="108"/>
      <c r="BAW5" s="108"/>
      <c r="BBK5" s="108"/>
      <c r="BBY5" s="108"/>
      <c r="BCM5" s="108"/>
      <c r="BDA5" s="108"/>
      <c r="BDO5" s="108"/>
      <c r="BEC5" s="108"/>
      <c r="BEQ5" s="108"/>
      <c r="BFE5" s="108"/>
      <c r="BFS5" s="108"/>
      <c r="BGG5" s="108"/>
      <c r="BGU5" s="108"/>
      <c r="BHI5" s="108"/>
      <c r="BHW5" s="108"/>
      <c r="BIK5" s="108"/>
      <c r="BIY5" s="108"/>
      <c r="BJM5" s="108"/>
      <c r="BKA5" s="108"/>
      <c r="BKO5" s="108"/>
      <c r="BLC5" s="108"/>
      <c r="BLQ5" s="108"/>
      <c r="BME5" s="108"/>
      <c r="BMS5" s="108"/>
      <c r="BNG5" s="108"/>
      <c r="BNU5" s="108"/>
      <c r="BOI5" s="108"/>
      <c r="BOW5" s="108"/>
      <c r="BPK5" s="108"/>
      <c r="BPY5" s="108"/>
      <c r="BQM5" s="108"/>
      <c r="BRA5" s="108"/>
      <c r="BRO5" s="108"/>
      <c r="BSC5" s="108"/>
      <c r="BSQ5" s="108"/>
      <c r="BTE5" s="108"/>
      <c r="BTS5" s="108"/>
      <c r="BUG5" s="108"/>
      <c r="BUU5" s="108"/>
      <c r="BVI5" s="108"/>
      <c r="BVW5" s="108"/>
      <c r="BWK5" s="108"/>
      <c r="BWY5" s="108"/>
      <c r="BXM5" s="108"/>
      <c r="BYA5" s="108"/>
      <c r="BYO5" s="108"/>
      <c r="BZC5" s="108"/>
      <c r="BZQ5" s="108"/>
      <c r="CAE5" s="108"/>
      <c r="CAS5" s="108"/>
      <c r="CBG5" s="108"/>
      <c r="CBU5" s="108"/>
      <c r="CCI5" s="108"/>
      <c r="CCW5" s="108"/>
      <c r="CDK5" s="108"/>
      <c r="CDY5" s="108"/>
      <c r="CEM5" s="108"/>
      <c r="CFA5" s="108"/>
      <c r="CFO5" s="108"/>
      <c r="CGC5" s="108"/>
      <c r="CGQ5" s="108"/>
      <c r="CHE5" s="108"/>
      <c r="CHS5" s="108"/>
      <c r="CIG5" s="108"/>
      <c r="CIU5" s="108"/>
      <c r="CJI5" s="108"/>
      <c r="CJW5" s="108"/>
      <c r="CKK5" s="108"/>
      <c r="CKY5" s="108"/>
      <c r="CLM5" s="108"/>
      <c r="CMA5" s="108"/>
      <c r="CMO5" s="108"/>
      <c r="CNC5" s="108"/>
      <c r="CNQ5" s="108"/>
      <c r="COE5" s="108"/>
      <c r="COS5" s="108"/>
      <c r="CPG5" s="108"/>
      <c r="CPU5" s="108"/>
      <c r="CQI5" s="108"/>
      <c r="CQW5" s="108"/>
      <c r="CRK5" s="108"/>
      <c r="CRY5" s="108"/>
      <c r="CSM5" s="108"/>
      <c r="CTA5" s="108"/>
      <c r="CTO5" s="108"/>
      <c r="CUC5" s="108"/>
      <c r="CUQ5" s="108"/>
      <c r="CVE5" s="108"/>
      <c r="CVS5" s="108"/>
      <c r="CWG5" s="108"/>
      <c r="CWU5" s="108"/>
      <c r="CXI5" s="108"/>
      <c r="CXW5" s="108"/>
      <c r="CYK5" s="108"/>
      <c r="CYY5" s="108"/>
      <c r="CZM5" s="108"/>
      <c r="DAA5" s="108"/>
      <c r="DAO5" s="108"/>
      <c r="DBC5" s="108"/>
      <c r="DBQ5" s="108"/>
      <c r="DCE5" s="108"/>
      <c r="DCS5" s="108"/>
      <c r="DDG5" s="108"/>
      <c r="DDU5" s="108"/>
      <c r="DEI5" s="108"/>
      <c r="DEW5" s="108"/>
      <c r="DFK5" s="108"/>
      <c r="DFY5" s="108"/>
      <c r="DGM5" s="108"/>
      <c r="DHA5" s="108"/>
      <c r="DHO5" s="108"/>
      <c r="DIC5" s="108"/>
      <c r="DIQ5" s="108"/>
      <c r="DJE5" s="108"/>
      <c r="DJS5" s="108"/>
      <c r="DKG5" s="108"/>
      <c r="DKU5" s="108"/>
      <c r="DLI5" s="108"/>
      <c r="DLW5" s="108"/>
      <c r="DMK5" s="108"/>
      <c r="DMY5" s="108"/>
      <c r="DNM5" s="108"/>
      <c r="DOA5" s="108"/>
      <c r="DOO5" s="108"/>
      <c r="DPC5" s="108"/>
      <c r="DPQ5" s="108"/>
      <c r="DQE5" s="108"/>
      <c r="DQS5" s="108"/>
      <c r="DRG5" s="108"/>
      <c r="DRU5" s="108"/>
      <c r="DSI5" s="108"/>
      <c r="DSW5" s="108"/>
      <c r="DTK5" s="108"/>
      <c r="DTY5" s="108"/>
      <c r="DUM5" s="108"/>
      <c r="DVA5" s="108"/>
      <c r="DVO5" s="108"/>
      <c r="DWC5" s="108"/>
      <c r="DWQ5" s="108"/>
      <c r="DXE5" s="108"/>
      <c r="DXS5" s="108"/>
      <c r="DYG5" s="108"/>
      <c r="DYU5" s="108"/>
      <c r="DZI5" s="108"/>
      <c r="DZW5" s="108"/>
      <c r="EAK5" s="108"/>
      <c r="EAY5" s="108"/>
      <c r="EBM5" s="108"/>
      <c r="ECA5" s="108"/>
      <c r="ECO5" s="108"/>
      <c r="EDC5" s="108"/>
      <c r="EDQ5" s="108"/>
      <c r="EEE5" s="108"/>
      <c r="EES5" s="108"/>
      <c r="EFG5" s="108"/>
      <c r="EFU5" s="108"/>
      <c r="EGI5" s="108"/>
      <c r="EGW5" s="108"/>
      <c r="EHK5" s="108"/>
      <c r="EHY5" s="108"/>
      <c r="EIM5" s="108"/>
      <c r="EJA5" s="108"/>
      <c r="EJO5" s="108"/>
      <c r="EKC5" s="108"/>
      <c r="EKQ5" s="108"/>
      <c r="ELE5" s="108"/>
      <c r="ELS5" s="108"/>
      <c r="EMG5" s="108"/>
      <c r="EMU5" s="108"/>
      <c r="ENI5" s="108"/>
      <c r="ENW5" s="108"/>
      <c r="EOK5" s="108"/>
      <c r="EOY5" s="108"/>
      <c r="EPM5" s="108"/>
      <c r="EQA5" s="108"/>
      <c r="EQO5" s="108"/>
      <c r="ERC5" s="108"/>
      <c r="ERQ5" s="108"/>
      <c r="ESE5" s="108"/>
      <c r="ESS5" s="108"/>
      <c r="ETG5" s="108"/>
      <c r="ETU5" s="108"/>
      <c r="EUI5" s="108"/>
      <c r="EUW5" s="108"/>
      <c r="EVK5" s="108"/>
      <c r="EVY5" s="108"/>
      <c r="EWM5" s="108"/>
      <c r="EXA5" s="108"/>
      <c r="EXO5" s="108"/>
      <c r="EYC5" s="108"/>
      <c r="EYQ5" s="108"/>
      <c r="EZE5" s="108"/>
      <c r="EZS5" s="108"/>
      <c r="FAG5" s="108"/>
      <c r="FAU5" s="108"/>
      <c r="FBI5" s="108"/>
      <c r="FBW5" s="108"/>
      <c r="FCK5" s="108"/>
      <c r="FCY5" s="108"/>
      <c r="FDM5" s="108"/>
      <c r="FEA5" s="108"/>
      <c r="FEO5" s="108"/>
      <c r="FFC5" s="108"/>
      <c r="FFQ5" s="108"/>
      <c r="FGE5" s="108"/>
      <c r="FGS5" s="108"/>
      <c r="FHG5" s="108"/>
      <c r="FHU5" s="108"/>
      <c r="FII5" s="108"/>
      <c r="FIW5" s="108"/>
      <c r="FJK5" s="108"/>
      <c r="FJY5" s="108"/>
      <c r="FKM5" s="108"/>
      <c r="FLA5" s="108"/>
      <c r="FLO5" s="108"/>
      <c r="FMC5" s="108"/>
      <c r="FMQ5" s="108"/>
      <c r="FNE5" s="108"/>
      <c r="FNS5" s="108"/>
      <c r="FOG5" s="108"/>
      <c r="FOU5" s="108"/>
      <c r="FPI5" s="108"/>
      <c r="FPW5" s="108"/>
      <c r="FQK5" s="108"/>
      <c r="FQY5" s="108"/>
      <c r="FRM5" s="108"/>
      <c r="FSA5" s="108"/>
      <c r="FSO5" s="108"/>
      <c r="FTC5" s="108"/>
      <c r="FTQ5" s="108"/>
      <c r="FUE5" s="108"/>
      <c r="FUS5" s="108"/>
      <c r="FVG5" s="108"/>
      <c r="FVU5" s="108"/>
      <c r="FWI5" s="108"/>
      <c r="FWW5" s="108"/>
      <c r="FXK5" s="108"/>
      <c r="FXY5" s="108"/>
      <c r="FYM5" s="108"/>
      <c r="FZA5" s="108"/>
      <c r="FZO5" s="108"/>
      <c r="GAC5" s="108"/>
      <c r="GAQ5" s="108"/>
      <c r="GBE5" s="108"/>
      <c r="GBS5" s="108"/>
      <c r="GCG5" s="108"/>
      <c r="GCU5" s="108"/>
      <c r="GDI5" s="108"/>
      <c r="GDW5" s="108"/>
      <c r="GEK5" s="108"/>
      <c r="GEY5" s="108"/>
      <c r="GFM5" s="108"/>
      <c r="GGA5" s="108"/>
      <c r="GGO5" s="108"/>
      <c r="GHC5" s="108"/>
      <c r="GHQ5" s="108"/>
      <c r="GIE5" s="108"/>
      <c r="GIS5" s="108"/>
      <c r="GJG5" s="108"/>
      <c r="GJU5" s="108"/>
      <c r="GKI5" s="108"/>
      <c r="GKW5" s="108"/>
      <c r="GLK5" s="108"/>
      <c r="GLY5" s="108"/>
      <c r="GMM5" s="108"/>
      <c r="GNA5" s="108"/>
      <c r="GNO5" s="108"/>
      <c r="GOC5" s="108"/>
      <c r="GOQ5" s="108"/>
      <c r="GPE5" s="108"/>
      <c r="GPS5" s="108"/>
      <c r="GQG5" s="108"/>
      <c r="GQU5" s="108"/>
      <c r="GRI5" s="108"/>
      <c r="GRW5" s="108"/>
      <c r="GSK5" s="108"/>
      <c r="GSY5" s="108"/>
      <c r="GTM5" s="108"/>
      <c r="GUA5" s="108"/>
      <c r="GUO5" s="108"/>
      <c r="GVC5" s="108"/>
      <c r="GVQ5" s="108"/>
      <c r="GWE5" s="108"/>
      <c r="GWS5" s="108"/>
      <c r="GXG5" s="108"/>
      <c r="GXU5" s="108"/>
      <c r="GYI5" s="108"/>
      <c r="GYW5" s="108"/>
      <c r="GZK5" s="108"/>
      <c r="GZY5" s="108"/>
      <c r="HAM5" s="108"/>
      <c r="HBA5" s="108"/>
      <c r="HBO5" s="108"/>
      <c r="HCC5" s="108"/>
      <c r="HCQ5" s="108"/>
      <c r="HDE5" s="108"/>
      <c r="HDS5" s="108"/>
      <c r="HEG5" s="108"/>
      <c r="HEU5" s="108"/>
      <c r="HFI5" s="108"/>
      <c r="HFW5" s="108"/>
      <c r="HGK5" s="108"/>
      <c r="HGY5" s="108"/>
      <c r="HHM5" s="108"/>
      <c r="HIA5" s="108"/>
      <c r="HIO5" s="108"/>
      <c r="HJC5" s="108"/>
      <c r="HJQ5" s="108"/>
      <c r="HKE5" s="108"/>
      <c r="HKS5" s="108"/>
      <c r="HLG5" s="108"/>
      <c r="HLU5" s="108"/>
      <c r="HMI5" s="108"/>
      <c r="HMW5" s="108"/>
      <c r="HNK5" s="108"/>
      <c r="HNY5" s="108"/>
      <c r="HOM5" s="108"/>
      <c r="HPA5" s="108"/>
      <c r="HPO5" s="108"/>
      <c r="HQC5" s="108"/>
      <c r="HQQ5" s="108"/>
      <c r="HRE5" s="108"/>
      <c r="HRS5" s="108"/>
      <c r="HSG5" s="108"/>
      <c r="HSU5" s="108"/>
      <c r="HTI5" s="108"/>
      <c r="HTW5" s="108"/>
      <c r="HUK5" s="108"/>
      <c r="HUY5" s="108"/>
      <c r="HVM5" s="108"/>
      <c r="HWA5" s="108"/>
      <c r="HWO5" s="108"/>
      <c r="HXC5" s="108"/>
      <c r="HXQ5" s="108"/>
      <c r="HYE5" s="108"/>
      <c r="HYS5" s="108"/>
      <c r="HZG5" s="108"/>
      <c r="HZU5" s="108"/>
      <c r="IAI5" s="108"/>
      <c r="IAW5" s="108"/>
      <c r="IBK5" s="108"/>
      <c r="IBY5" s="108"/>
      <c r="ICM5" s="108"/>
      <c r="IDA5" s="108"/>
      <c r="IDO5" s="108"/>
      <c r="IEC5" s="108"/>
      <c r="IEQ5" s="108"/>
      <c r="IFE5" s="108"/>
      <c r="IFS5" s="108"/>
      <c r="IGG5" s="108"/>
      <c r="IGU5" s="108"/>
      <c r="IHI5" s="108"/>
      <c r="IHW5" s="108"/>
      <c r="IIK5" s="108"/>
      <c r="IIY5" s="108"/>
      <c r="IJM5" s="108"/>
      <c r="IKA5" s="108"/>
      <c r="IKO5" s="108"/>
      <c r="ILC5" s="108"/>
      <c r="ILQ5" s="108"/>
      <c r="IME5" s="108"/>
      <c r="IMS5" s="108"/>
      <c r="ING5" s="108"/>
      <c r="INU5" s="108"/>
      <c r="IOI5" s="108"/>
      <c r="IOW5" s="108"/>
      <c r="IPK5" s="108"/>
      <c r="IPY5" s="108"/>
      <c r="IQM5" s="108"/>
      <c r="IRA5" s="108"/>
      <c r="IRO5" s="108"/>
      <c r="ISC5" s="108"/>
      <c r="ISQ5" s="108"/>
      <c r="ITE5" s="108"/>
      <c r="ITS5" s="108"/>
      <c r="IUG5" s="108"/>
      <c r="IUU5" s="108"/>
      <c r="IVI5" s="108"/>
      <c r="IVW5" s="108"/>
      <c r="IWK5" s="108"/>
      <c r="IWY5" s="108"/>
      <c r="IXM5" s="108"/>
      <c r="IYA5" s="108"/>
      <c r="IYO5" s="108"/>
      <c r="IZC5" s="108"/>
      <c r="IZQ5" s="108"/>
      <c r="JAE5" s="108"/>
      <c r="JAS5" s="108"/>
      <c r="JBG5" s="108"/>
      <c r="JBU5" s="108"/>
      <c r="JCI5" s="108"/>
      <c r="JCW5" s="108"/>
      <c r="JDK5" s="108"/>
      <c r="JDY5" s="108"/>
      <c r="JEM5" s="108"/>
      <c r="JFA5" s="108"/>
      <c r="JFO5" s="108"/>
      <c r="JGC5" s="108"/>
      <c r="JGQ5" s="108"/>
      <c r="JHE5" s="108"/>
      <c r="JHS5" s="108"/>
      <c r="JIG5" s="108"/>
      <c r="JIU5" s="108"/>
      <c r="JJI5" s="108"/>
      <c r="JJW5" s="108"/>
      <c r="JKK5" s="108"/>
      <c r="JKY5" s="108"/>
      <c r="JLM5" s="108"/>
      <c r="JMA5" s="108"/>
      <c r="JMO5" s="108"/>
      <c r="JNC5" s="108"/>
      <c r="JNQ5" s="108"/>
      <c r="JOE5" s="108"/>
      <c r="JOS5" s="108"/>
      <c r="JPG5" s="108"/>
      <c r="JPU5" s="108"/>
      <c r="JQI5" s="108"/>
      <c r="JQW5" s="108"/>
      <c r="JRK5" s="108"/>
      <c r="JRY5" s="108"/>
      <c r="JSM5" s="108"/>
      <c r="JTA5" s="108"/>
      <c r="JTO5" s="108"/>
      <c r="JUC5" s="108"/>
      <c r="JUQ5" s="108"/>
      <c r="JVE5" s="108"/>
      <c r="JVS5" s="108"/>
      <c r="JWG5" s="108"/>
      <c r="JWU5" s="108"/>
      <c r="JXI5" s="108"/>
      <c r="JXW5" s="108"/>
      <c r="JYK5" s="108"/>
      <c r="JYY5" s="108"/>
      <c r="JZM5" s="108"/>
      <c r="KAA5" s="108"/>
      <c r="KAO5" s="108"/>
      <c r="KBC5" s="108"/>
      <c r="KBQ5" s="108"/>
      <c r="KCE5" s="108"/>
      <c r="KCS5" s="108"/>
      <c r="KDG5" s="108"/>
      <c r="KDU5" s="108"/>
      <c r="KEI5" s="108"/>
      <c r="KEW5" s="108"/>
      <c r="KFK5" s="108"/>
      <c r="KFY5" s="108"/>
      <c r="KGM5" s="108"/>
      <c r="KHA5" s="108"/>
      <c r="KHO5" s="108"/>
      <c r="KIC5" s="108"/>
      <c r="KIQ5" s="108"/>
      <c r="KJE5" s="108"/>
      <c r="KJS5" s="108"/>
      <c r="KKG5" s="108"/>
      <c r="KKU5" s="108"/>
      <c r="KLI5" s="108"/>
      <c r="KLW5" s="108"/>
      <c r="KMK5" s="108"/>
      <c r="KMY5" s="108"/>
      <c r="KNM5" s="108"/>
      <c r="KOA5" s="108"/>
      <c r="KOO5" s="108"/>
      <c r="KPC5" s="108"/>
      <c r="KPQ5" s="108"/>
      <c r="KQE5" s="108"/>
      <c r="KQS5" s="108"/>
      <c r="KRG5" s="108"/>
      <c r="KRU5" s="108"/>
      <c r="KSI5" s="108"/>
      <c r="KSW5" s="108"/>
      <c r="KTK5" s="108"/>
      <c r="KTY5" s="108"/>
      <c r="KUM5" s="108"/>
      <c r="KVA5" s="108"/>
      <c r="KVO5" s="108"/>
      <c r="KWC5" s="108"/>
      <c r="KWQ5" s="108"/>
      <c r="KXE5" s="108"/>
      <c r="KXS5" s="108"/>
      <c r="KYG5" s="108"/>
      <c r="KYU5" s="108"/>
      <c r="KZI5" s="108"/>
      <c r="KZW5" s="108"/>
      <c r="LAK5" s="108"/>
      <c r="LAY5" s="108"/>
      <c r="LBM5" s="108"/>
      <c r="LCA5" s="108"/>
      <c r="LCO5" s="108"/>
      <c r="LDC5" s="108"/>
      <c r="LDQ5" s="108"/>
      <c r="LEE5" s="108"/>
      <c r="LES5" s="108"/>
      <c r="LFG5" s="108"/>
      <c r="LFU5" s="108"/>
      <c r="LGI5" s="108"/>
      <c r="LGW5" s="108"/>
      <c r="LHK5" s="108"/>
      <c r="LHY5" s="108"/>
      <c r="LIM5" s="108"/>
      <c r="LJA5" s="108"/>
      <c r="LJO5" s="108"/>
      <c r="LKC5" s="108"/>
      <c r="LKQ5" s="108"/>
      <c r="LLE5" s="108"/>
      <c r="LLS5" s="108"/>
      <c r="LMG5" s="108"/>
      <c r="LMU5" s="108"/>
      <c r="LNI5" s="108"/>
      <c r="LNW5" s="108"/>
      <c r="LOK5" s="108"/>
      <c r="LOY5" s="108"/>
      <c r="LPM5" s="108"/>
      <c r="LQA5" s="108"/>
      <c r="LQO5" s="108"/>
      <c r="LRC5" s="108"/>
      <c r="LRQ5" s="108"/>
      <c r="LSE5" s="108"/>
      <c r="LSS5" s="108"/>
      <c r="LTG5" s="108"/>
      <c r="LTU5" s="108"/>
      <c r="LUI5" s="108"/>
      <c r="LUW5" s="108"/>
      <c r="LVK5" s="108"/>
      <c r="LVY5" s="108"/>
      <c r="LWM5" s="108"/>
      <c r="LXA5" s="108"/>
      <c r="LXO5" s="108"/>
      <c r="LYC5" s="108"/>
      <c r="LYQ5" s="108"/>
      <c r="LZE5" s="108"/>
      <c r="LZS5" s="108"/>
      <c r="MAG5" s="108"/>
      <c r="MAU5" s="108"/>
      <c r="MBI5" s="108"/>
      <c r="MBW5" s="108"/>
      <c r="MCK5" s="108"/>
      <c r="MCY5" s="108"/>
      <c r="MDM5" s="108"/>
      <c r="MEA5" s="108"/>
      <c r="MEO5" s="108"/>
      <c r="MFC5" s="108"/>
      <c r="MFQ5" s="108"/>
      <c r="MGE5" s="108"/>
      <c r="MGS5" s="108"/>
      <c r="MHG5" s="108"/>
      <c r="MHU5" s="108"/>
      <c r="MII5" s="108"/>
      <c r="MIW5" s="108"/>
      <c r="MJK5" s="108"/>
      <c r="MJY5" s="108"/>
      <c r="MKM5" s="108"/>
      <c r="MLA5" s="108"/>
      <c r="MLO5" s="108"/>
      <c r="MMC5" s="108"/>
      <c r="MMQ5" s="108"/>
      <c r="MNE5" s="108"/>
      <c r="MNS5" s="108"/>
      <c r="MOG5" s="108"/>
      <c r="MOU5" s="108"/>
      <c r="MPI5" s="108"/>
      <c r="MPW5" s="108"/>
      <c r="MQK5" s="108"/>
      <c r="MQY5" s="108"/>
      <c r="MRM5" s="108"/>
      <c r="MSA5" s="108"/>
      <c r="MSO5" s="108"/>
      <c r="MTC5" s="108"/>
      <c r="MTQ5" s="108"/>
      <c r="MUE5" s="108"/>
      <c r="MUS5" s="108"/>
      <c r="MVG5" s="108"/>
      <c r="MVU5" s="108"/>
      <c r="MWI5" s="108"/>
      <c r="MWW5" s="108"/>
      <c r="MXK5" s="108"/>
      <c r="MXY5" s="108"/>
      <c r="MYM5" s="108"/>
      <c r="MZA5" s="108"/>
      <c r="MZO5" s="108"/>
      <c r="NAC5" s="108"/>
      <c r="NAQ5" s="108"/>
      <c r="NBE5" s="108"/>
      <c r="NBS5" s="108"/>
      <c r="NCG5" s="108"/>
      <c r="NCU5" s="108"/>
      <c r="NDI5" s="108"/>
      <c r="NDW5" s="108"/>
      <c r="NEK5" s="108"/>
      <c r="NEY5" s="108"/>
      <c r="NFM5" s="108"/>
      <c r="NGA5" s="108"/>
      <c r="NGO5" s="108"/>
      <c r="NHC5" s="108"/>
      <c r="NHQ5" s="108"/>
      <c r="NIE5" s="108"/>
      <c r="NIS5" s="108"/>
      <c r="NJG5" s="108"/>
      <c r="NJU5" s="108"/>
      <c r="NKI5" s="108"/>
      <c r="NKW5" s="108"/>
      <c r="NLK5" s="108"/>
      <c r="NLY5" s="108"/>
      <c r="NMM5" s="108"/>
      <c r="NNA5" s="108"/>
      <c r="NNO5" s="108"/>
      <c r="NOC5" s="108"/>
      <c r="NOQ5" s="108"/>
      <c r="NPE5" s="108"/>
      <c r="NPS5" s="108"/>
      <c r="NQG5" s="108"/>
      <c r="NQU5" s="108"/>
      <c r="NRI5" s="108"/>
      <c r="NRW5" s="108"/>
      <c r="NSK5" s="108"/>
      <c r="NSY5" s="108"/>
      <c r="NTM5" s="108"/>
      <c r="NUA5" s="108"/>
      <c r="NUO5" s="108"/>
      <c r="NVC5" s="108"/>
      <c r="NVQ5" s="108"/>
      <c r="NWE5" s="108"/>
      <c r="NWS5" s="108"/>
      <c r="NXG5" s="108"/>
      <c r="NXU5" s="108"/>
      <c r="NYI5" s="108"/>
      <c r="NYW5" s="108"/>
      <c r="NZK5" s="108"/>
      <c r="NZY5" s="108"/>
      <c r="OAM5" s="108"/>
      <c r="OBA5" s="108"/>
      <c r="OBO5" s="108"/>
      <c r="OCC5" s="108"/>
      <c r="OCQ5" s="108"/>
      <c r="ODE5" s="108"/>
      <c r="ODS5" s="108"/>
      <c r="OEG5" s="108"/>
      <c r="OEU5" s="108"/>
      <c r="OFI5" s="108"/>
      <c r="OFW5" s="108"/>
      <c r="OGK5" s="108"/>
      <c r="OGY5" s="108"/>
      <c r="OHM5" s="108"/>
      <c r="OIA5" s="108"/>
      <c r="OIO5" s="108"/>
      <c r="OJC5" s="108"/>
      <c r="OJQ5" s="108"/>
      <c r="OKE5" s="108"/>
      <c r="OKS5" s="108"/>
      <c r="OLG5" s="108"/>
      <c r="OLU5" s="108"/>
      <c r="OMI5" s="108"/>
      <c r="OMW5" s="108"/>
      <c r="ONK5" s="108"/>
      <c r="ONY5" s="108"/>
      <c r="OOM5" s="108"/>
      <c r="OPA5" s="108"/>
      <c r="OPO5" s="108"/>
      <c r="OQC5" s="108"/>
      <c r="OQQ5" s="108"/>
      <c r="ORE5" s="108"/>
      <c r="ORS5" s="108"/>
      <c r="OSG5" s="108"/>
      <c r="OSU5" s="108"/>
      <c r="OTI5" s="108"/>
      <c r="OTW5" s="108"/>
      <c r="OUK5" s="108"/>
      <c r="OUY5" s="108"/>
      <c r="OVM5" s="108"/>
      <c r="OWA5" s="108"/>
      <c r="OWO5" s="108"/>
      <c r="OXC5" s="108"/>
      <c r="OXQ5" s="108"/>
      <c r="OYE5" s="108"/>
      <c r="OYS5" s="108"/>
      <c r="OZG5" s="108"/>
      <c r="OZU5" s="108"/>
      <c r="PAI5" s="108"/>
      <c r="PAW5" s="108"/>
      <c r="PBK5" s="108"/>
      <c r="PBY5" s="108"/>
      <c r="PCM5" s="108"/>
      <c r="PDA5" s="108"/>
      <c r="PDO5" s="108"/>
      <c r="PEC5" s="108"/>
      <c r="PEQ5" s="108"/>
      <c r="PFE5" s="108"/>
      <c r="PFS5" s="108"/>
      <c r="PGG5" s="108"/>
      <c r="PGU5" s="108"/>
      <c r="PHI5" s="108"/>
      <c r="PHW5" s="108"/>
      <c r="PIK5" s="108"/>
      <c r="PIY5" s="108"/>
      <c r="PJM5" s="108"/>
      <c r="PKA5" s="108"/>
      <c r="PKO5" s="108"/>
      <c r="PLC5" s="108"/>
      <c r="PLQ5" s="108"/>
      <c r="PME5" s="108"/>
      <c r="PMS5" s="108"/>
      <c r="PNG5" s="108"/>
      <c r="PNU5" s="108"/>
      <c r="POI5" s="108"/>
      <c r="POW5" s="108"/>
      <c r="PPK5" s="108"/>
      <c r="PPY5" s="108"/>
      <c r="PQM5" s="108"/>
      <c r="PRA5" s="108"/>
      <c r="PRO5" s="108"/>
      <c r="PSC5" s="108"/>
      <c r="PSQ5" s="108"/>
      <c r="PTE5" s="108"/>
      <c r="PTS5" s="108"/>
      <c r="PUG5" s="108"/>
      <c r="PUU5" s="108"/>
      <c r="PVI5" s="108"/>
      <c r="PVW5" s="108"/>
      <c r="PWK5" s="108"/>
      <c r="PWY5" s="108"/>
      <c r="PXM5" s="108"/>
      <c r="PYA5" s="108"/>
      <c r="PYO5" s="108"/>
      <c r="PZC5" s="108"/>
      <c r="PZQ5" s="108"/>
      <c r="QAE5" s="108"/>
      <c r="QAS5" s="108"/>
      <c r="QBG5" s="108"/>
      <c r="QBU5" s="108"/>
      <c r="QCI5" s="108"/>
      <c r="QCW5" s="108"/>
      <c r="QDK5" s="108"/>
      <c r="QDY5" s="108"/>
      <c r="QEM5" s="108"/>
      <c r="QFA5" s="108"/>
      <c r="QFO5" s="108"/>
      <c r="QGC5" s="108"/>
      <c r="QGQ5" s="108"/>
      <c r="QHE5" s="108"/>
      <c r="QHS5" s="108"/>
      <c r="QIG5" s="108"/>
      <c r="QIU5" s="108"/>
      <c r="QJI5" s="108"/>
      <c r="QJW5" s="108"/>
      <c r="QKK5" s="108"/>
      <c r="QKY5" s="108"/>
      <c r="QLM5" s="108"/>
      <c r="QMA5" s="108"/>
      <c r="QMO5" s="108"/>
      <c r="QNC5" s="108"/>
      <c r="QNQ5" s="108"/>
      <c r="QOE5" s="108"/>
      <c r="QOS5" s="108"/>
      <c r="QPG5" s="108"/>
      <c r="QPU5" s="108"/>
      <c r="QQI5" s="108"/>
      <c r="QQW5" s="108"/>
      <c r="QRK5" s="108"/>
      <c r="QRY5" s="108"/>
      <c r="QSM5" s="108"/>
      <c r="QTA5" s="108"/>
      <c r="QTO5" s="108"/>
      <c r="QUC5" s="108"/>
      <c r="QUQ5" s="108"/>
      <c r="QVE5" s="108"/>
      <c r="QVS5" s="108"/>
      <c r="QWG5" s="108"/>
      <c r="QWU5" s="108"/>
      <c r="QXI5" s="108"/>
      <c r="QXW5" s="108"/>
      <c r="QYK5" s="108"/>
      <c r="QYY5" s="108"/>
      <c r="QZM5" s="108"/>
      <c r="RAA5" s="108"/>
      <c r="RAO5" s="108"/>
      <c r="RBC5" s="108"/>
      <c r="RBQ5" s="108"/>
      <c r="RCE5" s="108"/>
      <c r="RCS5" s="108"/>
      <c r="RDG5" s="108"/>
      <c r="RDU5" s="108"/>
      <c r="REI5" s="108"/>
      <c r="REW5" s="108"/>
      <c r="RFK5" s="108"/>
      <c r="RFY5" s="108"/>
      <c r="RGM5" s="108"/>
      <c r="RHA5" s="108"/>
      <c r="RHO5" s="108"/>
      <c r="RIC5" s="108"/>
      <c r="RIQ5" s="108"/>
      <c r="RJE5" s="108"/>
      <c r="RJS5" s="108"/>
      <c r="RKG5" s="108"/>
      <c r="RKU5" s="108"/>
      <c r="RLI5" s="108"/>
      <c r="RLW5" s="108"/>
      <c r="RMK5" s="108"/>
      <c r="RMY5" s="108"/>
      <c r="RNM5" s="108"/>
      <c r="ROA5" s="108"/>
      <c r="ROO5" s="108"/>
      <c r="RPC5" s="108"/>
      <c r="RPQ5" s="108"/>
      <c r="RQE5" s="108"/>
      <c r="RQS5" s="108"/>
      <c r="RRG5" s="108"/>
      <c r="RRU5" s="108"/>
      <c r="RSI5" s="108"/>
      <c r="RSW5" s="108"/>
      <c r="RTK5" s="108"/>
      <c r="RTY5" s="108"/>
      <c r="RUM5" s="108"/>
      <c r="RVA5" s="108"/>
      <c r="RVO5" s="108"/>
      <c r="RWC5" s="108"/>
      <c r="RWQ5" s="108"/>
      <c r="RXE5" s="108"/>
      <c r="RXS5" s="108"/>
      <c r="RYG5" s="108"/>
      <c r="RYU5" s="108"/>
      <c r="RZI5" s="108"/>
      <c r="RZW5" s="108"/>
      <c r="SAK5" s="108"/>
      <c r="SAY5" s="108"/>
      <c r="SBM5" s="108"/>
      <c r="SCA5" s="108"/>
      <c r="SCO5" s="108"/>
      <c r="SDC5" s="108"/>
      <c r="SDQ5" s="108"/>
      <c r="SEE5" s="108"/>
      <c r="SES5" s="108"/>
      <c r="SFG5" s="108"/>
      <c r="SFU5" s="108"/>
      <c r="SGI5" s="108"/>
      <c r="SGW5" s="108"/>
      <c r="SHK5" s="108"/>
      <c r="SHY5" s="108"/>
      <c r="SIM5" s="108"/>
      <c r="SJA5" s="108"/>
      <c r="SJO5" s="108"/>
      <c r="SKC5" s="108"/>
      <c r="SKQ5" s="108"/>
      <c r="SLE5" s="108"/>
      <c r="SLS5" s="108"/>
      <c r="SMG5" s="108"/>
      <c r="SMU5" s="108"/>
      <c r="SNI5" s="108"/>
      <c r="SNW5" s="108"/>
      <c r="SOK5" s="108"/>
      <c r="SOY5" s="108"/>
      <c r="SPM5" s="108"/>
      <c r="SQA5" s="108"/>
      <c r="SQO5" s="108"/>
      <c r="SRC5" s="108"/>
      <c r="SRQ5" s="108"/>
      <c r="SSE5" s="108"/>
      <c r="SSS5" s="108"/>
      <c r="STG5" s="108"/>
      <c r="STU5" s="108"/>
      <c r="SUI5" s="108"/>
      <c r="SUW5" s="108"/>
      <c r="SVK5" s="108"/>
      <c r="SVY5" s="108"/>
      <c r="SWM5" s="108"/>
      <c r="SXA5" s="108"/>
      <c r="SXO5" s="108"/>
      <c r="SYC5" s="108"/>
      <c r="SYQ5" s="108"/>
      <c r="SZE5" s="108"/>
      <c r="SZS5" s="108"/>
      <c r="TAG5" s="108"/>
      <c r="TAU5" s="108"/>
      <c r="TBI5" s="108"/>
      <c r="TBW5" s="108"/>
      <c r="TCK5" s="108"/>
      <c r="TCY5" s="108"/>
      <c r="TDM5" s="108"/>
      <c r="TEA5" s="108"/>
      <c r="TEO5" s="108"/>
      <c r="TFC5" s="108"/>
      <c r="TFQ5" s="108"/>
      <c r="TGE5" s="108"/>
      <c r="TGS5" s="108"/>
      <c r="THG5" s="108"/>
      <c r="THU5" s="108"/>
      <c r="TII5" s="108"/>
      <c r="TIW5" s="108"/>
      <c r="TJK5" s="108"/>
      <c r="TJY5" s="108"/>
      <c r="TKM5" s="108"/>
      <c r="TLA5" s="108"/>
      <c r="TLO5" s="108"/>
      <c r="TMC5" s="108"/>
      <c r="TMQ5" s="108"/>
      <c r="TNE5" s="108"/>
      <c r="TNS5" s="108"/>
      <c r="TOG5" s="108"/>
      <c r="TOU5" s="108"/>
      <c r="TPI5" s="108"/>
      <c r="TPW5" s="108"/>
      <c r="TQK5" s="108"/>
      <c r="TQY5" s="108"/>
      <c r="TRM5" s="108"/>
      <c r="TSA5" s="108"/>
      <c r="TSO5" s="108"/>
      <c r="TTC5" s="108"/>
      <c r="TTQ5" s="108"/>
      <c r="TUE5" s="108"/>
      <c r="TUS5" s="108"/>
      <c r="TVG5" s="108"/>
      <c r="TVU5" s="108"/>
      <c r="TWI5" s="108"/>
      <c r="TWW5" s="108"/>
      <c r="TXK5" s="108"/>
      <c r="TXY5" s="108"/>
      <c r="TYM5" s="108"/>
      <c r="TZA5" s="108"/>
      <c r="TZO5" s="108"/>
      <c r="UAC5" s="108"/>
      <c r="UAQ5" s="108"/>
      <c r="UBE5" s="108"/>
      <c r="UBS5" s="108"/>
      <c r="UCG5" s="108"/>
      <c r="UCU5" s="108"/>
      <c r="UDI5" s="108"/>
      <c r="UDW5" s="108"/>
      <c r="UEK5" s="108"/>
      <c r="UEY5" s="108"/>
      <c r="UFM5" s="108"/>
      <c r="UGA5" s="108"/>
      <c r="UGO5" s="108"/>
      <c r="UHC5" s="108"/>
      <c r="UHQ5" s="108"/>
      <c r="UIE5" s="108"/>
      <c r="UIS5" s="108"/>
      <c r="UJG5" s="108"/>
      <c r="UJU5" s="108"/>
      <c r="UKI5" s="108"/>
      <c r="UKW5" s="108"/>
      <c r="ULK5" s="108"/>
      <c r="ULY5" s="108"/>
      <c r="UMM5" s="108"/>
      <c r="UNA5" s="108"/>
      <c r="UNO5" s="108"/>
      <c r="UOC5" s="108"/>
      <c r="UOQ5" s="108"/>
      <c r="UPE5" s="108"/>
      <c r="UPS5" s="108"/>
      <c r="UQG5" s="108"/>
      <c r="UQU5" s="108"/>
      <c r="URI5" s="108"/>
      <c r="URW5" s="108"/>
      <c r="USK5" s="108"/>
      <c r="USY5" s="108"/>
      <c r="UTM5" s="108"/>
      <c r="UUA5" s="108"/>
      <c r="UUO5" s="108"/>
      <c r="UVC5" s="108"/>
      <c r="UVQ5" s="108"/>
      <c r="UWE5" s="108"/>
      <c r="UWS5" s="108"/>
      <c r="UXG5" s="108"/>
      <c r="UXU5" s="108"/>
      <c r="UYI5" s="108"/>
      <c r="UYW5" s="108"/>
      <c r="UZK5" s="108"/>
      <c r="UZY5" s="108"/>
      <c r="VAM5" s="108"/>
      <c r="VBA5" s="108"/>
      <c r="VBO5" s="108"/>
      <c r="VCC5" s="108"/>
      <c r="VCQ5" s="108"/>
      <c r="VDE5" s="108"/>
      <c r="VDS5" s="108"/>
      <c r="VEG5" s="108"/>
      <c r="VEU5" s="108"/>
      <c r="VFI5" s="108"/>
      <c r="VFW5" s="108"/>
      <c r="VGK5" s="108"/>
      <c r="VGY5" s="108"/>
      <c r="VHM5" s="108"/>
      <c r="VIA5" s="108"/>
      <c r="VIO5" s="108"/>
      <c r="VJC5" s="108"/>
      <c r="VJQ5" s="108"/>
      <c r="VKE5" s="108"/>
      <c r="VKS5" s="108"/>
      <c r="VLG5" s="108"/>
      <c r="VLU5" s="108"/>
      <c r="VMI5" s="108"/>
      <c r="VMW5" s="108"/>
      <c r="VNK5" s="108"/>
      <c r="VNY5" s="108"/>
      <c r="VOM5" s="108"/>
      <c r="VPA5" s="108"/>
      <c r="VPO5" s="108"/>
      <c r="VQC5" s="108"/>
      <c r="VQQ5" s="108"/>
      <c r="VRE5" s="108"/>
      <c r="VRS5" s="108"/>
      <c r="VSG5" s="108"/>
      <c r="VSU5" s="108"/>
      <c r="VTI5" s="108"/>
      <c r="VTW5" s="108"/>
      <c r="VUK5" s="108"/>
      <c r="VUY5" s="108"/>
      <c r="VVM5" s="108"/>
      <c r="VWA5" s="108"/>
      <c r="VWO5" s="108"/>
      <c r="VXC5" s="108"/>
      <c r="VXQ5" s="108"/>
      <c r="VYE5" s="108"/>
      <c r="VYS5" s="108"/>
      <c r="VZG5" s="108"/>
      <c r="VZU5" s="108"/>
      <c r="WAI5" s="108"/>
      <c r="WAW5" s="108"/>
      <c r="WBK5" s="108"/>
      <c r="WBY5" s="108"/>
      <c r="WCM5" s="108"/>
      <c r="WDA5" s="108"/>
      <c r="WDO5" s="108"/>
      <c r="WEC5" s="108"/>
      <c r="WEQ5" s="108"/>
      <c r="WFE5" s="108"/>
      <c r="WFS5" s="108"/>
      <c r="WGG5" s="108"/>
      <c r="WGU5" s="108"/>
      <c r="WHI5" s="108"/>
      <c r="WHW5" s="108"/>
      <c r="WIK5" s="108"/>
      <c r="WIY5" s="108"/>
      <c r="WJM5" s="108"/>
      <c r="WKA5" s="108"/>
      <c r="WKO5" s="108"/>
      <c r="WLC5" s="108"/>
      <c r="WLQ5" s="108"/>
      <c r="WME5" s="108"/>
      <c r="WMS5" s="108"/>
      <c r="WNG5" s="108"/>
      <c r="WNU5" s="108"/>
      <c r="WOI5" s="108"/>
      <c r="WOW5" s="108"/>
      <c r="WPK5" s="108"/>
      <c r="WPY5" s="108"/>
      <c r="WQM5" s="108"/>
      <c r="WRA5" s="108"/>
      <c r="WRO5" s="108"/>
      <c r="WSC5" s="108"/>
      <c r="WSQ5" s="108"/>
      <c r="WTE5" s="108"/>
      <c r="WTS5" s="108"/>
      <c r="WUG5" s="108"/>
      <c r="WUU5" s="108"/>
      <c r="WVI5" s="108"/>
      <c r="WVW5" s="108"/>
      <c r="WWK5" s="108"/>
      <c r="WWY5" s="108"/>
      <c r="WXM5" s="108"/>
      <c r="WYA5" s="108"/>
      <c r="WYO5" s="108"/>
      <c r="WZC5" s="108"/>
      <c r="WZQ5" s="108"/>
      <c r="XAE5" s="108"/>
      <c r="XAS5" s="108"/>
      <c r="XBG5" s="108"/>
      <c r="XBU5" s="108"/>
      <c r="XCI5" s="108"/>
      <c r="XCW5" s="108"/>
      <c r="XDK5" s="108"/>
      <c r="XDY5" s="108"/>
      <c r="XEM5" s="108"/>
      <c r="XFA5" s="108"/>
    </row>
    <row r="6" spans="1:1023 1037:2045 2059:3067 3081:4089 4103:5111 5125:6133 6147:7155 7169:8191 8205:9213 9227:10235 10249:11257 11271:12279 12293:13301 13315:14323 14337:15359 15373:16381" s="111" customFormat="1" ht="14.55" customHeight="1" x14ac:dyDescent="0.3">
      <c r="A6" s="189" t="s">
        <v>91</v>
      </c>
      <c r="B6" s="190"/>
      <c r="C6" s="190"/>
      <c r="D6" s="190"/>
      <c r="E6" s="190"/>
      <c r="F6" s="193" t="s">
        <v>92</v>
      </c>
      <c r="G6" s="193"/>
      <c r="H6" s="150" t="s">
        <v>146</v>
      </c>
      <c r="I6" s="194" t="s">
        <v>93</v>
      </c>
      <c r="J6" s="135" t="s">
        <v>146</v>
      </c>
    </row>
    <row r="7" spans="1:1023 1037:2045 2059:3067 3081:4089 4103:5111 5125:6133 6147:7155 7169:8191 8205:9213 9227:10235 10249:11257 11271:12279 12293:13301 13315:14323 14337:15359 15373:16381" s="111" customFormat="1" ht="33.75" customHeight="1" thickBot="1" x14ac:dyDescent="0.35">
      <c r="A7" s="191"/>
      <c r="B7" s="192"/>
      <c r="C7" s="192"/>
      <c r="D7" s="192"/>
      <c r="E7" s="192"/>
      <c r="F7" s="136" t="s">
        <v>94</v>
      </c>
      <c r="G7" s="136" t="s">
        <v>95</v>
      </c>
      <c r="H7" s="149" t="s">
        <v>147</v>
      </c>
      <c r="I7" s="195"/>
      <c r="J7" s="137" t="s">
        <v>148</v>
      </c>
    </row>
    <row r="8" spans="1:1023 1037:2045 2059:3067 3081:4089 4103:5111 5125:6133 6147:7155 7169:8191 8205:9213 9227:10235 10249:11257 11271:12279 12293:13301 13315:14323 14337:15359 15373:16381" s="111" customFormat="1" ht="10.5" customHeight="1" x14ac:dyDescent="0.3">
      <c r="A8" s="119"/>
      <c r="B8" s="116"/>
      <c r="C8" s="116"/>
      <c r="D8" s="116"/>
      <c r="E8" s="116"/>
      <c r="F8" s="116"/>
      <c r="G8" s="116"/>
      <c r="H8" s="116"/>
      <c r="I8" s="116"/>
      <c r="J8" s="120"/>
    </row>
    <row r="9" spans="1:1023 1037:2045 2059:3067 3081:4089 4103:5111 5125:6133 6147:7155 7169:8191 8205:9213 9227:10235 10249:11257 11271:12279 12293:13301 13315:14323 14337:15359 15373:16381" s="111" customFormat="1" ht="15.6" x14ac:dyDescent="0.3">
      <c r="A9" s="121" t="s">
        <v>29</v>
      </c>
      <c r="B9" s="116"/>
      <c r="C9" s="116"/>
      <c r="D9" s="118"/>
      <c r="E9" s="118"/>
      <c r="F9" s="116"/>
      <c r="G9" s="116"/>
      <c r="H9" s="116"/>
      <c r="I9" s="112"/>
      <c r="J9" s="120"/>
    </row>
    <row r="10" spans="1:1023 1037:2045 2059:3067 3081:4089 4103:5111 5125:6133 6147:7155 7169:8191 8205:9213 9227:10235 10249:11257 11271:12279 12293:13301 13315:14323 14337:15359 15373:16381" s="111" customFormat="1" ht="15.6" x14ac:dyDescent="0.3">
      <c r="A10" s="119"/>
      <c r="B10" s="116" t="s">
        <v>96</v>
      </c>
      <c r="C10" s="116"/>
      <c r="D10" s="116"/>
      <c r="E10" s="116"/>
      <c r="F10" s="116"/>
      <c r="G10" s="116"/>
      <c r="H10" s="116"/>
      <c r="I10" s="112"/>
      <c r="J10" s="120"/>
    </row>
    <row r="11" spans="1:1023 1037:2045 2059:3067 3081:4089 4103:5111 5125:6133 6147:7155 7169:8191 8205:9213 9227:10235 10249:11257 11271:12279 12293:13301 13315:14323 14337:15359 15373:16381" s="111" customFormat="1" ht="15.6" x14ac:dyDescent="0.3">
      <c r="A11" s="119"/>
      <c r="B11" s="116"/>
      <c r="C11" s="116" t="s">
        <v>97</v>
      </c>
      <c r="D11" s="116"/>
      <c r="E11" s="116"/>
      <c r="F11" s="116"/>
      <c r="G11" s="116"/>
      <c r="H11" s="112"/>
      <c r="I11" s="112"/>
      <c r="J11" s="122"/>
    </row>
    <row r="12" spans="1:1023 1037:2045 2059:3067 3081:4089 4103:5111 5125:6133 6147:7155 7169:8191 8205:9213 9227:10235 10249:11257 11271:12279 12293:13301 13315:14323 14337:15359 15373:16381" s="111" customFormat="1" ht="15.6" x14ac:dyDescent="0.3">
      <c r="A12" s="121"/>
      <c r="B12" s="117"/>
      <c r="C12" s="117"/>
      <c r="D12" s="116" t="s">
        <v>98</v>
      </c>
      <c r="E12" s="116"/>
      <c r="F12" s="112">
        <v>4050000</v>
      </c>
      <c r="G12" s="112">
        <v>4050000</v>
      </c>
      <c r="H12" s="112">
        <f t="shared" ref="H12:H14" si="0">F12-G12</f>
        <v>0</v>
      </c>
      <c r="I12" s="112">
        <v>4901620.78</v>
      </c>
      <c r="J12" s="122">
        <f>G12-I12</f>
        <v>-851620.78000000026</v>
      </c>
    </row>
    <row r="13" spans="1:1023 1037:2045 2059:3067 3081:4089 4103:5111 5125:6133 6147:7155 7169:8191 8205:9213 9227:10235 10249:11257 11271:12279 12293:13301 13315:14323 14337:15359 15373:16381" s="111" customFormat="1" ht="15.6" x14ac:dyDescent="0.3">
      <c r="A13" s="121"/>
      <c r="B13" s="117"/>
      <c r="C13" s="117"/>
      <c r="D13" s="116" t="s">
        <v>99</v>
      </c>
      <c r="E13" s="116"/>
      <c r="F13" s="112">
        <v>1483000</v>
      </c>
      <c r="G13" s="112">
        <v>1483000</v>
      </c>
      <c r="H13" s="112">
        <f t="shared" si="0"/>
        <v>0</v>
      </c>
      <c r="I13" s="112">
        <v>1895658.35</v>
      </c>
      <c r="J13" s="122">
        <f>G13-I13</f>
        <v>-412658.35000000009</v>
      </c>
    </row>
    <row r="14" spans="1:1023 1037:2045 2059:3067 3081:4089 4103:5111 5125:6133 6147:7155 7169:8191 8205:9213 9227:10235 10249:11257 11271:12279 12293:13301 13315:14323 14337:15359 15373:16381" s="111" customFormat="1" ht="15.6" x14ac:dyDescent="0.3">
      <c r="A14" s="121"/>
      <c r="B14" s="117"/>
      <c r="C14" s="117"/>
      <c r="D14" s="116" t="s">
        <v>100</v>
      </c>
      <c r="E14" s="116"/>
      <c r="F14" s="114">
        <v>587000</v>
      </c>
      <c r="G14" s="114">
        <v>587000</v>
      </c>
      <c r="H14" s="114">
        <f t="shared" si="0"/>
        <v>0</v>
      </c>
      <c r="I14" s="114">
        <v>604156.04</v>
      </c>
      <c r="J14" s="124">
        <f>G14-I14</f>
        <v>-17156.040000000037</v>
      </c>
    </row>
    <row r="15" spans="1:1023 1037:2045 2059:3067 3081:4089 4103:5111 5125:6133 6147:7155 7169:8191 8205:9213 9227:10235 10249:11257 11271:12279 12293:13301 13315:14323 14337:15359 15373:16381" s="113" customFormat="1" ht="15.6" x14ac:dyDescent="0.3">
      <c r="A15" s="121"/>
      <c r="B15" s="117"/>
      <c r="C15" s="117" t="s">
        <v>101</v>
      </c>
      <c r="D15" s="117"/>
      <c r="E15" s="117"/>
      <c r="F15" s="125">
        <f>SUM(F12:F14)</f>
        <v>6120000</v>
      </c>
      <c r="G15" s="125">
        <f t="shared" ref="G15:J15" si="1">SUM(G12:G14)</f>
        <v>6120000</v>
      </c>
      <c r="H15" s="125">
        <f t="shared" si="1"/>
        <v>0</v>
      </c>
      <c r="I15" s="125">
        <f t="shared" si="1"/>
        <v>7401435.1700000009</v>
      </c>
      <c r="J15" s="126">
        <f t="shared" si="1"/>
        <v>-1281435.1700000004</v>
      </c>
    </row>
    <row r="16" spans="1:1023 1037:2045 2059:3067 3081:4089 4103:5111 5125:6133 6147:7155 7169:8191 8205:9213 9227:10235 10249:11257 11271:12279 12293:13301 13315:14323 14337:15359 15373:16381" s="111" customFormat="1" ht="15.6" x14ac:dyDescent="0.3">
      <c r="A16" s="121"/>
      <c r="B16" s="117"/>
      <c r="C16" s="116" t="s">
        <v>102</v>
      </c>
      <c r="D16" s="116"/>
      <c r="E16" s="116"/>
      <c r="F16" s="116"/>
      <c r="G16" s="116"/>
      <c r="H16" s="116"/>
      <c r="I16" s="116"/>
      <c r="J16" s="120"/>
    </row>
    <row r="17" spans="1:10" s="111" customFormat="1" ht="15.6" x14ac:dyDescent="0.3">
      <c r="A17" s="121"/>
      <c r="B17" s="117"/>
      <c r="C17" s="117"/>
      <c r="D17" s="116" t="s">
        <v>103</v>
      </c>
      <c r="E17" s="116"/>
      <c r="F17" s="112">
        <v>2704750</v>
      </c>
      <c r="G17" s="112">
        <v>2704750</v>
      </c>
      <c r="H17" s="112">
        <f t="shared" ref="H17:H19" si="2">F17-G17</f>
        <v>0</v>
      </c>
      <c r="I17" s="112">
        <v>3219821.45</v>
      </c>
      <c r="J17" s="122">
        <f>G17-I17</f>
        <v>-515071.45000000019</v>
      </c>
    </row>
    <row r="18" spans="1:10" s="111" customFormat="1" ht="15.6" x14ac:dyDescent="0.3">
      <c r="A18" s="121"/>
      <c r="B18" s="117"/>
      <c r="C18" s="117"/>
      <c r="D18" s="116" t="s">
        <v>104</v>
      </c>
      <c r="E18" s="116"/>
      <c r="F18" s="112">
        <v>5375000</v>
      </c>
      <c r="G18" s="112">
        <v>5375000</v>
      </c>
      <c r="H18" s="112">
        <f t="shared" si="2"/>
        <v>0</v>
      </c>
      <c r="I18" s="112">
        <v>12311486.51</v>
      </c>
      <c r="J18" s="122">
        <f>G18-I18</f>
        <v>-6936486.5099999998</v>
      </c>
    </row>
    <row r="19" spans="1:10" s="111" customFormat="1" ht="15.6" x14ac:dyDescent="0.3">
      <c r="A19" s="121"/>
      <c r="B19" s="117"/>
      <c r="C19" s="117"/>
      <c r="D19" s="116" t="s">
        <v>105</v>
      </c>
      <c r="E19" s="116"/>
      <c r="F19" s="114">
        <v>0</v>
      </c>
      <c r="G19" s="114">
        <v>0</v>
      </c>
      <c r="H19" s="114">
        <f t="shared" si="2"/>
        <v>0</v>
      </c>
      <c r="I19" s="139">
        <v>700688.84</v>
      </c>
      <c r="J19" s="124">
        <f>G19-I19</f>
        <v>-700688.84</v>
      </c>
    </row>
    <row r="20" spans="1:10" s="113" customFormat="1" ht="15.6" x14ac:dyDescent="0.3">
      <c r="A20" s="121"/>
      <c r="B20" s="117"/>
      <c r="C20" s="117" t="s">
        <v>106</v>
      </c>
      <c r="D20" s="117"/>
      <c r="E20" s="117"/>
      <c r="F20" s="125">
        <f>SUM(F17:F19)</f>
        <v>8079750</v>
      </c>
      <c r="G20" s="125">
        <f t="shared" ref="G20:J20" si="3">SUM(G17:G19)</f>
        <v>8079750</v>
      </c>
      <c r="H20" s="125">
        <f t="shared" si="3"/>
        <v>0</v>
      </c>
      <c r="I20" s="125">
        <f t="shared" si="3"/>
        <v>16231996.800000001</v>
      </c>
      <c r="J20" s="126">
        <f t="shared" si="3"/>
        <v>-8152246.7999999998</v>
      </c>
    </row>
    <row r="21" spans="1:10" s="111" customFormat="1" ht="18" customHeight="1" x14ac:dyDescent="0.3">
      <c r="A21" s="121"/>
      <c r="B21" s="116" t="s">
        <v>107</v>
      </c>
      <c r="C21" s="117"/>
      <c r="D21" s="116"/>
      <c r="E21" s="116"/>
      <c r="F21" s="116"/>
      <c r="G21" s="116"/>
      <c r="H21" s="116"/>
      <c r="I21" s="116"/>
      <c r="J21" s="120"/>
    </row>
    <row r="22" spans="1:10" s="170" customFormat="1" ht="33.75" customHeight="1" x14ac:dyDescent="0.3">
      <c r="A22" s="167"/>
      <c r="B22" s="174"/>
      <c r="C22" s="173" t="s">
        <v>150</v>
      </c>
      <c r="D22" s="186" t="s">
        <v>151</v>
      </c>
      <c r="E22" s="186"/>
      <c r="F22" s="168">
        <v>116851792</v>
      </c>
      <c r="G22" s="168">
        <v>118841250</v>
      </c>
      <c r="H22" s="168">
        <f>F22-G22</f>
        <v>-1989458</v>
      </c>
      <c r="I22" s="168">
        <v>118841250</v>
      </c>
      <c r="J22" s="169">
        <f>G22-I22</f>
        <v>0</v>
      </c>
    </row>
    <row r="23" spans="1:10" s="170" customFormat="1" ht="19.5" customHeight="1" x14ac:dyDescent="0.3">
      <c r="A23" s="167"/>
      <c r="B23" s="196">
        <v>2</v>
      </c>
      <c r="C23" s="196"/>
      <c r="D23" s="186" t="s">
        <v>152</v>
      </c>
      <c r="E23" s="186"/>
      <c r="F23" s="171">
        <v>0</v>
      </c>
      <c r="G23" s="171">
        <v>0</v>
      </c>
      <c r="H23" s="171">
        <v>0</v>
      </c>
      <c r="I23" s="171">
        <v>1884415</v>
      </c>
      <c r="J23" s="172">
        <v>-1884415</v>
      </c>
    </row>
    <row r="24" spans="1:10" s="113" customFormat="1" ht="15.6" x14ac:dyDescent="0.3">
      <c r="A24" s="121"/>
      <c r="B24" s="117"/>
      <c r="C24" s="117" t="s">
        <v>157</v>
      </c>
      <c r="D24" s="117"/>
      <c r="E24" s="117"/>
      <c r="F24" s="125">
        <f>+SUM(F22:F23)</f>
        <v>116851792</v>
      </c>
      <c r="G24" s="125">
        <f t="shared" ref="G24:J24" si="4">+SUM(G22:G23)</f>
        <v>118841250</v>
      </c>
      <c r="H24" s="125">
        <f t="shared" si="4"/>
        <v>-1989458</v>
      </c>
      <c r="I24" s="125">
        <f t="shared" si="4"/>
        <v>120725665</v>
      </c>
      <c r="J24" s="126">
        <f t="shared" si="4"/>
        <v>-1884415</v>
      </c>
    </row>
    <row r="25" spans="1:10" s="111" customFormat="1" ht="15.6" x14ac:dyDescent="0.3">
      <c r="A25" s="121" t="s">
        <v>108</v>
      </c>
      <c r="B25" s="116"/>
      <c r="C25" s="116"/>
      <c r="D25" s="116"/>
      <c r="E25" s="116"/>
      <c r="F25" s="127">
        <f>+F15+F20+F24</f>
        <v>131051542</v>
      </c>
      <c r="G25" s="127">
        <f t="shared" ref="G25:I25" si="5">+G15+G20+G24</f>
        <v>133041000</v>
      </c>
      <c r="H25" s="127">
        <f t="shared" si="5"/>
        <v>-1989458</v>
      </c>
      <c r="I25" s="127">
        <f t="shared" si="5"/>
        <v>144359096.97</v>
      </c>
      <c r="J25" s="128">
        <f>+J15+J20+J24</f>
        <v>-11318096.970000001</v>
      </c>
    </row>
    <row r="26" spans="1:10" s="111" customFormat="1" ht="15.6" x14ac:dyDescent="0.3">
      <c r="A26" s="121" t="s">
        <v>109</v>
      </c>
      <c r="B26" s="116"/>
      <c r="C26" s="116"/>
      <c r="D26" s="116"/>
      <c r="E26" s="116"/>
      <c r="F26" s="116"/>
      <c r="G26" s="116"/>
      <c r="H26" s="116"/>
      <c r="I26" s="116"/>
      <c r="J26" s="120"/>
    </row>
    <row r="27" spans="1:10" s="111" customFormat="1" ht="15.6" x14ac:dyDescent="0.3">
      <c r="A27" s="121" t="s">
        <v>110</v>
      </c>
      <c r="B27" s="116"/>
      <c r="C27" s="116"/>
      <c r="D27" s="116"/>
      <c r="E27" s="116"/>
      <c r="F27" s="116"/>
      <c r="G27" s="116"/>
      <c r="H27" s="116"/>
      <c r="I27" s="116"/>
      <c r="J27" s="120"/>
    </row>
    <row r="28" spans="1:10" s="111" customFormat="1" ht="15.6" x14ac:dyDescent="0.3">
      <c r="A28" s="119"/>
      <c r="B28" s="117" t="s">
        <v>111</v>
      </c>
      <c r="C28" s="117"/>
      <c r="D28" s="116"/>
      <c r="E28" s="116"/>
      <c r="F28" s="116"/>
      <c r="G28" s="116"/>
      <c r="H28" s="116"/>
      <c r="I28" s="116"/>
      <c r="J28" s="120"/>
    </row>
    <row r="29" spans="1:10" s="111" customFormat="1" ht="15.6" x14ac:dyDescent="0.3">
      <c r="A29" s="119"/>
      <c r="B29" s="117"/>
      <c r="C29" s="116" t="s">
        <v>112</v>
      </c>
      <c r="D29" s="116"/>
      <c r="E29" s="116"/>
      <c r="F29" s="112">
        <v>36601201.460000001</v>
      </c>
      <c r="G29" s="112">
        <v>34737634.859999999</v>
      </c>
      <c r="H29" s="112">
        <f t="shared" ref="H29:H31" si="6">F29-G29</f>
        <v>1863566.6000000015</v>
      </c>
      <c r="I29" s="112">
        <v>34454943.460000001</v>
      </c>
      <c r="J29" s="122">
        <f>G29-I29</f>
        <v>282691.39999999851</v>
      </c>
    </row>
    <row r="30" spans="1:10" s="111" customFormat="1" ht="15.6" x14ac:dyDescent="0.3">
      <c r="A30" s="119"/>
      <c r="B30" s="117"/>
      <c r="C30" s="116" t="s">
        <v>37</v>
      </c>
      <c r="D30" s="116"/>
      <c r="E30" s="116"/>
      <c r="F30" s="112">
        <v>20993395.77</v>
      </c>
      <c r="G30" s="112">
        <v>27116087.890000001</v>
      </c>
      <c r="H30" s="112">
        <f t="shared" si="6"/>
        <v>-6122692.120000001</v>
      </c>
      <c r="I30" s="112">
        <v>26940151.309999999</v>
      </c>
      <c r="J30" s="122">
        <f>G30-I30</f>
        <v>175936.58000000194</v>
      </c>
    </row>
    <row r="31" spans="1:10" s="111" customFormat="1" ht="15.6" x14ac:dyDescent="0.3">
      <c r="A31" s="119"/>
      <c r="B31" s="117"/>
      <c r="C31" s="116" t="s">
        <v>113</v>
      </c>
      <c r="D31" s="116"/>
      <c r="E31" s="116"/>
      <c r="F31" s="112">
        <v>1000000</v>
      </c>
      <c r="G31" s="112">
        <v>4576960</v>
      </c>
      <c r="H31" s="112">
        <f t="shared" si="6"/>
        <v>-3576960</v>
      </c>
      <c r="I31" s="112">
        <v>4380526.67</v>
      </c>
      <c r="J31" s="122">
        <f>G31-I31</f>
        <v>196433.33000000007</v>
      </c>
    </row>
    <row r="32" spans="1:10" s="111" customFormat="1" ht="15.6" x14ac:dyDescent="0.3">
      <c r="A32" s="119"/>
      <c r="B32" s="117" t="s">
        <v>114</v>
      </c>
      <c r="C32" s="117"/>
      <c r="D32" s="116"/>
      <c r="E32" s="116"/>
      <c r="F32" s="112"/>
      <c r="G32" s="112"/>
      <c r="H32" s="116"/>
      <c r="I32" s="112"/>
      <c r="J32" s="120"/>
    </row>
    <row r="33" spans="1:10" s="111" customFormat="1" ht="15.6" x14ac:dyDescent="0.3">
      <c r="A33" s="119"/>
      <c r="B33" s="116"/>
      <c r="C33" s="116" t="s">
        <v>112</v>
      </c>
      <c r="D33" s="116"/>
      <c r="E33" s="116"/>
      <c r="F33" s="112">
        <v>887360</v>
      </c>
      <c r="G33" s="112">
        <v>887360</v>
      </c>
      <c r="H33" s="112">
        <f t="shared" ref="H33:H35" si="7">F33-G33</f>
        <v>0</v>
      </c>
      <c r="I33" s="112">
        <v>881120</v>
      </c>
      <c r="J33" s="122">
        <f>G33-I33</f>
        <v>6240</v>
      </c>
    </row>
    <row r="34" spans="1:10" s="111" customFormat="1" ht="15.6" x14ac:dyDescent="0.3">
      <c r="A34" s="119"/>
      <c r="B34" s="116"/>
      <c r="C34" s="116" t="s">
        <v>37</v>
      </c>
      <c r="D34" s="116"/>
      <c r="E34" s="116"/>
      <c r="F34" s="112">
        <v>958940</v>
      </c>
      <c r="G34" s="112">
        <v>958940</v>
      </c>
      <c r="H34" s="112">
        <f t="shared" si="7"/>
        <v>0</v>
      </c>
      <c r="I34" s="112">
        <v>937931.68</v>
      </c>
      <c r="J34" s="122">
        <f>G34-I34</f>
        <v>21008.319999999949</v>
      </c>
    </row>
    <row r="35" spans="1:10" s="111" customFormat="1" ht="15.6" x14ac:dyDescent="0.3">
      <c r="A35" s="141"/>
      <c r="B35" s="142"/>
      <c r="C35" s="142" t="s">
        <v>113</v>
      </c>
      <c r="D35" s="142"/>
      <c r="E35" s="142"/>
      <c r="F35" s="114">
        <v>970868.78</v>
      </c>
      <c r="G35" s="114">
        <v>970868.78</v>
      </c>
      <c r="H35" s="114">
        <f t="shared" si="7"/>
        <v>0</v>
      </c>
      <c r="I35" s="114">
        <v>962500</v>
      </c>
      <c r="J35" s="124">
        <f>G35-I35</f>
        <v>8368.7800000000279</v>
      </c>
    </row>
    <row r="36" spans="1:10" s="111" customFormat="1" ht="15.6" x14ac:dyDescent="0.3">
      <c r="A36" s="119"/>
      <c r="B36" s="117" t="s">
        <v>115</v>
      </c>
      <c r="C36" s="116"/>
      <c r="D36" s="116"/>
      <c r="E36" s="116"/>
      <c r="F36" s="112"/>
      <c r="G36" s="112"/>
      <c r="H36" s="116"/>
      <c r="I36" s="112"/>
      <c r="J36" s="120"/>
    </row>
    <row r="37" spans="1:10" s="111" customFormat="1" ht="15.6" x14ac:dyDescent="0.3">
      <c r="A37" s="119"/>
      <c r="B37" s="116"/>
      <c r="C37" s="116" t="s">
        <v>112</v>
      </c>
      <c r="D37" s="116"/>
      <c r="E37" s="116"/>
      <c r="F37" s="112">
        <v>8853811.5800000001</v>
      </c>
      <c r="G37" s="112">
        <v>6654319.5099999998</v>
      </c>
      <c r="H37" s="112">
        <f t="shared" ref="H37:H38" si="8">F37-G37</f>
        <v>2199492.0700000003</v>
      </c>
      <c r="I37" s="112">
        <v>6585335.8799999999</v>
      </c>
      <c r="J37" s="122">
        <f>G37-I37</f>
        <v>68983.629999999888</v>
      </c>
    </row>
    <row r="38" spans="1:10" s="111" customFormat="1" ht="15.6" x14ac:dyDescent="0.3">
      <c r="A38" s="119"/>
      <c r="B38" s="116"/>
      <c r="C38" s="116" t="s">
        <v>37</v>
      </c>
      <c r="D38" s="116"/>
      <c r="E38" s="116"/>
      <c r="F38" s="112">
        <v>985000</v>
      </c>
      <c r="G38" s="112">
        <v>882320</v>
      </c>
      <c r="H38" s="112">
        <f t="shared" si="8"/>
        <v>102680</v>
      </c>
      <c r="I38" s="112">
        <v>882019.6</v>
      </c>
      <c r="J38" s="122">
        <f>G38-I38</f>
        <v>300.40000000002328</v>
      </c>
    </row>
    <row r="39" spans="1:10" s="111" customFormat="1" ht="15.6" x14ac:dyDescent="0.3">
      <c r="A39" s="119"/>
      <c r="B39" s="117" t="s">
        <v>116</v>
      </c>
      <c r="C39" s="116"/>
      <c r="D39" s="116"/>
      <c r="E39" s="116"/>
      <c r="F39" s="112"/>
      <c r="G39" s="112"/>
      <c r="H39" s="116"/>
      <c r="I39" s="112"/>
      <c r="J39" s="120"/>
    </row>
    <row r="40" spans="1:10" s="111" customFormat="1" ht="15.6" x14ac:dyDescent="0.3">
      <c r="A40" s="119"/>
      <c r="B40" s="116"/>
      <c r="C40" s="116" t="s">
        <v>112</v>
      </c>
      <c r="D40" s="116"/>
      <c r="E40" s="116"/>
      <c r="F40" s="112">
        <v>3352673.75</v>
      </c>
      <c r="G40" s="112">
        <v>3368773.75</v>
      </c>
      <c r="H40" s="112">
        <f t="shared" ref="H40:H42" si="9">F40-G40</f>
        <v>-16100</v>
      </c>
      <c r="I40" s="112">
        <v>3368473.75</v>
      </c>
      <c r="J40" s="122">
        <f>G40-I40</f>
        <v>300</v>
      </c>
    </row>
    <row r="41" spans="1:10" s="111" customFormat="1" ht="15.6" x14ac:dyDescent="0.3">
      <c r="A41" s="119"/>
      <c r="B41" s="116"/>
      <c r="C41" s="116" t="s">
        <v>37</v>
      </c>
      <c r="D41" s="116"/>
      <c r="E41" s="116"/>
      <c r="F41" s="112">
        <v>750500</v>
      </c>
      <c r="G41" s="112">
        <v>680500</v>
      </c>
      <c r="H41" s="112">
        <f t="shared" si="9"/>
        <v>70000</v>
      </c>
      <c r="I41" s="112">
        <v>629357.17000000004</v>
      </c>
      <c r="J41" s="122">
        <f>G41-I41</f>
        <v>51142.829999999958</v>
      </c>
    </row>
    <row r="42" spans="1:10" s="111" customFormat="1" ht="15.6" x14ac:dyDescent="0.3">
      <c r="A42" s="119"/>
      <c r="B42" s="116"/>
      <c r="C42" s="116" t="s">
        <v>113</v>
      </c>
      <c r="D42" s="116"/>
      <c r="E42" s="116"/>
      <c r="F42" s="112">
        <v>0</v>
      </c>
      <c r="G42" s="112">
        <v>19500</v>
      </c>
      <c r="H42" s="112">
        <f t="shared" si="9"/>
        <v>-19500</v>
      </c>
      <c r="I42" s="112">
        <v>19500</v>
      </c>
      <c r="J42" s="122">
        <f>G42-I42</f>
        <v>0</v>
      </c>
    </row>
    <row r="43" spans="1:10" s="111" customFormat="1" ht="15.6" x14ac:dyDescent="0.3">
      <c r="A43" s="119"/>
      <c r="B43" s="117" t="s">
        <v>117</v>
      </c>
      <c r="C43" s="117"/>
      <c r="D43" s="116"/>
      <c r="E43" s="116"/>
      <c r="F43" s="112"/>
      <c r="G43" s="112"/>
      <c r="H43" s="116"/>
      <c r="I43" s="112"/>
      <c r="J43" s="120"/>
    </row>
    <row r="44" spans="1:10" s="111" customFormat="1" ht="15.6" x14ac:dyDescent="0.3">
      <c r="A44" s="119"/>
      <c r="B44" s="116"/>
      <c r="C44" s="116" t="s">
        <v>112</v>
      </c>
      <c r="D44" s="116"/>
      <c r="E44" s="116"/>
      <c r="F44" s="112">
        <v>10108544.560000001</v>
      </c>
      <c r="G44" s="112">
        <v>8424391.0399999991</v>
      </c>
      <c r="H44" s="112">
        <f t="shared" ref="H44:H46" si="10">F44-G44</f>
        <v>1684153.5200000014</v>
      </c>
      <c r="I44" s="112">
        <v>8382594.2199999997</v>
      </c>
      <c r="J44" s="122">
        <f>G44-I44</f>
        <v>41796.819999999367</v>
      </c>
    </row>
    <row r="45" spans="1:10" s="111" customFormat="1" ht="15.6" x14ac:dyDescent="0.3">
      <c r="A45" s="119"/>
      <c r="B45" s="116"/>
      <c r="C45" s="116" t="s">
        <v>37</v>
      </c>
      <c r="D45" s="116"/>
      <c r="E45" s="116"/>
      <c r="F45" s="112">
        <v>551861.46</v>
      </c>
      <c r="G45" s="112">
        <v>1557624.07</v>
      </c>
      <c r="H45" s="112">
        <f t="shared" si="10"/>
        <v>-1005762.6100000001</v>
      </c>
      <c r="I45" s="112">
        <v>1545276.21</v>
      </c>
      <c r="J45" s="122">
        <f>G45-I45</f>
        <v>12347.860000000102</v>
      </c>
    </row>
    <row r="46" spans="1:10" s="111" customFormat="1" ht="15.6" x14ac:dyDescent="0.3">
      <c r="A46" s="119"/>
      <c r="B46" s="116"/>
      <c r="C46" s="116" t="s">
        <v>113</v>
      </c>
      <c r="D46" s="116"/>
      <c r="E46" s="116"/>
      <c r="F46" s="112">
        <v>0</v>
      </c>
      <c r="G46" s="112">
        <v>78032500</v>
      </c>
      <c r="H46" s="112">
        <f t="shared" si="10"/>
        <v>-78032500</v>
      </c>
      <c r="I46" s="112">
        <v>19500</v>
      </c>
      <c r="J46" s="122">
        <f>G46-I46</f>
        <v>78013000</v>
      </c>
    </row>
    <row r="47" spans="1:10" s="111" customFormat="1" ht="15.6" x14ac:dyDescent="0.3">
      <c r="A47" s="119"/>
      <c r="B47" s="117" t="s">
        <v>118</v>
      </c>
      <c r="C47" s="117"/>
      <c r="D47" s="116"/>
      <c r="E47" s="116"/>
      <c r="F47" s="112"/>
      <c r="G47" s="112"/>
      <c r="H47" s="116"/>
      <c r="I47" s="112"/>
      <c r="J47" s="120"/>
    </row>
    <row r="48" spans="1:10" s="111" customFormat="1" ht="15.6" x14ac:dyDescent="0.3">
      <c r="A48" s="119"/>
      <c r="B48" s="116" t="s">
        <v>119</v>
      </c>
      <c r="C48" s="116"/>
      <c r="D48" s="116"/>
      <c r="E48" s="116"/>
      <c r="F48" s="112"/>
      <c r="G48" s="112"/>
      <c r="H48" s="116"/>
      <c r="I48" s="112"/>
      <c r="J48" s="120"/>
    </row>
    <row r="49" spans="1:10" s="111" customFormat="1" ht="15.6" x14ac:dyDescent="0.3">
      <c r="A49" s="119"/>
      <c r="B49" s="116"/>
      <c r="C49" s="116" t="s">
        <v>120</v>
      </c>
      <c r="D49" s="116"/>
      <c r="E49" s="116"/>
      <c r="F49" s="112">
        <v>2322371.9900000002</v>
      </c>
      <c r="G49" s="112">
        <v>1150700</v>
      </c>
      <c r="H49" s="112">
        <f t="shared" ref="H49:H50" si="11">F49-G49</f>
        <v>1171671.9900000002</v>
      </c>
      <c r="I49" s="112">
        <v>1126386.31</v>
      </c>
      <c r="J49" s="122">
        <f>G49-I49</f>
        <v>24313.689999999944</v>
      </c>
    </row>
    <row r="50" spans="1:10" s="111" customFormat="1" ht="15.6" x14ac:dyDescent="0.3">
      <c r="A50" s="119"/>
      <c r="B50" s="116"/>
      <c r="C50" s="116" t="s">
        <v>121</v>
      </c>
      <c r="D50" s="116"/>
      <c r="E50" s="116"/>
      <c r="F50" s="112">
        <v>2835030.08</v>
      </c>
      <c r="G50" s="112">
        <v>3020702.07</v>
      </c>
      <c r="H50" s="112">
        <f t="shared" si="11"/>
        <v>-185671.98999999976</v>
      </c>
      <c r="I50" s="112">
        <v>2835030.08</v>
      </c>
      <c r="J50" s="122">
        <f>G50-I50</f>
        <v>185671.98999999976</v>
      </c>
    </row>
    <row r="51" spans="1:10" s="111" customFormat="1" ht="15.6" x14ac:dyDescent="0.3">
      <c r="A51" s="119"/>
      <c r="B51" s="116" t="s">
        <v>122</v>
      </c>
      <c r="C51" s="116"/>
      <c r="D51" s="116"/>
      <c r="E51" s="116"/>
      <c r="F51" s="112"/>
      <c r="G51" s="112"/>
      <c r="H51" s="112"/>
      <c r="I51" s="112"/>
      <c r="J51" s="122"/>
    </row>
    <row r="52" spans="1:10" s="111" customFormat="1" ht="15.6" x14ac:dyDescent="0.3">
      <c r="A52" s="119"/>
      <c r="B52" s="116"/>
      <c r="C52" s="116" t="s">
        <v>37</v>
      </c>
      <c r="D52" s="116"/>
      <c r="E52" s="116"/>
      <c r="F52" s="112">
        <v>3657077.1</v>
      </c>
      <c r="G52" s="112">
        <v>3220330.2</v>
      </c>
      <c r="H52" s="112">
        <f t="shared" ref="H52:H53" si="12">F52-G52</f>
        <v>436746.89999999991</v>
      </c>
      <c r="I52" s="112">
        <v>3220330.2</v>
      </c>
      <c r="J52" s="122">
        <f>G52-I52</f>
        <v>0</v>
      </c>
    </row>
    <row r="53" spans="1:10" s="111" customFormat="1" ht="15.6" x14ac:dyDescent="0.3">
      <c r="A53" s="119"/>
      <c r="B53" s="116"/>
      <c r="C53" s="116" t="s">
        <v>113</v>
      </c>
      <c r="D53" s="116"/>
      <c r="E53" s="116"/>
      <c r="F53" s="112">
        <v>2550000</v>
      </c>
      <c r="G53" s="112">
        <v>3164585</v>
      </c>
      <c r="H53" s="112">
        <f t="shared" si="12"/>
        <v>-614585</v>
      </c>
      <c r="I53" s="112">
        <v>2418607.5099999998</v>
      </c>
      <c r="J53" s="122">
        <f>G53-I53</f>
        <v>745977.49000000022</v>
      </c>
    </row>
    <row r="54" spans="1:10" s="111" customFormat="1" ht="15.6" x14ac:dyDescent="0.3">
      <c r="A54" s="119"/>
      <c r="B54" s="116" t="s">
        <v>123</v>
      </c>
      <c r="C54" s="116"/>
      <c r="D54" s="116"/>
      <c r="E54" s="116"/>
      <c r="F54" s="112"/>
      <c r="G54" s="112"/>
      <c r="H54" s="116"/>
      <c r="I54" s="112"/>
      <c r="J54" s="120"/>
    </row>
    <row r="55" spans="1:10" s="111" customFormat="1" ht="15.6" x14ac:dyDescent="0.3">
      <c r="A55" s="119"/>
      <c r="B55" s="116"/>
      <c r="C55" s="116" t="s">
        <v>37</v>
      </c>
      <c r="D55" s="116"/>
      <c r="E55" s="116"/>
      <c r="F55" s="112">
        <v>5000000</v>
      </c>
      <c r="G55" s="112">
        <v>4100000</v>
      </c>
      <c r="H55" s="112">
        <f t="shared" ref="H55:H56" si="13">F55-G55</f>
        <v>900000</v>
      </c>
      <c r="I55" s="112">
        <v>2986760.31</v>
      </c>
      <c r="J55" s="122">
        <f>G55-I55</f>
        <v>1113239.69</v>
      </c>
    </row>
    <row r="56" spans="1:10" s="111" customFormat="1" ht="15.6" x14ac:dyDescent="0.3">
      <c r="A56" s="119"/>
      <c r="B56" s="116"/>
      <c r="C56" s="116" t="s">
        <v>113</v>
      </c>
      <c r="D56" s="116"/>
      <c r="E56" s="116"/>
      <c r="F56" s="112">
        <v>13213156.33</v>
      </c>
      <c r="G56" s="112">
        <v>15611047.93</v>
      </c>
      <c r="H56" s="112">
        <f t="shared" si="13"/>
        <v>-2397891.5999999996</v>
      </c>
      <c r="I56" s="112">
        <v>10754903.49</v>
      </c>
      <c r="J56" s="122">
        <f>G56-I56</f>
        <v>4856144.4399999995</v>
      </c>
    </row>
    <row r="57" spans="1:10" s="111" customFormat="1" ht="15.6" x14ac:dyDescent="0.3">
      <c r="A57" s="119"/>
      <c r="B57" s="116" t="s">
        <v>124</v>
      </c>
      <c r="C57" s="116"/>
      <c r="D57" s="116"/>
      <c r="E57" s="116"/>
      <c r="F57" s="112"/>
      <c r="G57" s="112"/>
      <c r="H57" s="116"/>
      <c r="I57" s="112"/>
      <c r="J57" s="120"/>
    </row>
    <row r="58" spans="1:10" s="111" customFormat="1" ht="15.6" x14ac:dyDescent="0.3">
      <c r="A58" s="119"/>
      <c r="B58" s="116"/>
      <c r="C58" s="116" t="s">
        <v>37</v>
      </c>
      <c r="D58" s="116"/>
      <c r="E58" s="116"/>
      <c r="F58" s="112">
        <v>1200000</v>
      </c>
      <c r="G58" s="112">
        <v>1210000</v>
      </c>
      <c r="H58" s="112">
        <f t="shared" ref="H58" si="14">F58-G58</f>
        <v>-10000</v>
      </c>
      <c r="I58" s="112">
        <v>1201311.56</v>
      </c>
      <c r="J58" s="122">
        <f t="shared" ref="J58:J60" si="15">G58-I58</f>
        <v>8688.4399999999441</v>
      </c>
    </row>
    <row r="59" spans="1:10" s="111" customFormat="1" ht="15.6" x14ac:dyDescent="0.3">
      <c r="A59" s="119"/>
      <c r="B59" s="116" t="s">
        <v>125</v>
      </c>
      <c r="C59" s="116"/>
      <c r="D59" s="116"/>
      <c r="E59" s="116"/>
      <c r="F59" s="112"/>
      <c r="G59" s="112"/>
      <c r="H59" s="116"/>
      <c r="I59" s="112"/>
      <c r="J59" s="122">
        <f t="shared" si="15"/>
        <v>0</v>
      </c>
    </row>
    <row r="60" spans="1:10" s="111" customFormat="1" ht="15.6" x14ac:dyDescent="0.3">
      <c r="A60" s="119"/>
      <c r="B60" s="116"/>
      <c r="C60" s="116" t="s">
        <v>37</v>
      </c>
      <c r="D60" s="116"/>
      <c r="E60" s="116"/>
      <c r="F60" s="114">
        <v>15307117.92</v>
      </c>
      <c r="G60" s="114">
        <v>19484631.039999999</v>
      </c>
      <c r="H60" s="114">
        <f t="shared" ref="H60" si="16">F60-G60</f>
        <v>-4177513.1199999992</v>
      </c>
      <c r="I60" s="114">
        <v>19351509.620000001</v>
      </c>
      <c r="J60" s="124">
        <f t="shared" si="15"/>
        <v>133121.41999999806</v>
      </c>
    </row>
    <row r="61" spans="1:10" s="111" customFormat="1" ht="15.6" x14ac:dyDescent="0.3">
      <c r="A61" s="119"/>
      <c r="B61" s="117" t="s">
        <v>126</v>
      </c>
      <c r="C61" s="116"/>
      <c r="D61" s="116"/>
      <c r="E61" s="116"/>
      <c r="F61" s="127">
        <f>SUM(F29:F60)</f>
        <v>132098910.77999999</v>
      </c>
      <c r="G61" s="127">
        <f>SUM(G29:G60)</f>
        <v>219829776.13999999</v>
      </c>
      <c r="H61" s="127">
        <f>SUM(H29:H60)</f>
        <v>-87730865.359999985</v>
      </c>
      <c r="I61" s="127">
        <f>SUM(I29:I60)</f>
        <v>133884069.03</v>
      </c>
      <c r="J61" s="128">
        <f>SUM(J29:J60)</f>
        <v>85945707.109999985</v>
      </c>
    </row>
    <row r="62" spans="1:10" s="111" customFormat="1" ht="15.6" x14ac:dyDescent="0.3">
      <c r="A62" s="121" t="s">
        <v>127</v>
      </c>
      <c r="B62" s="117"/>
      <c r="C62" s="116"/>
      <c r="D62" s="116"/>
      <c r="E62" s="116"/>
      <c r="F62" s="116"/>
      <c r="G62" s="116"/>
      <c r="H62" s="116"/>
      <c r="I62" s="116"/>
      <c r="J62" s="120"/>
    </row>
    <row r="63" spans="1:10" s="111" customFormat="1" ht="15.6" x14ac:dyDescent="0.3">
      <c r="A63" s="119"/>
      <c r="B63" s="117" t="s">
        <v>111</v>
      </c>
      <c r="C63" s="117"/>
      <c r="D63" s="116"/>
      <c r="E63" s="116"/>
      <c r="F63" s="116"/>
      <c r="G63" s="116"/>
      <c r="H63" s="116"/>
      <c r="I63" s="116"/>
      <c r="J63" s="120"/>
    </row>
    <row r="64" spans="1:10" s="111" customFormat="1" ht="15.6" x14ac:dyDescent="0.3">
      <c r="A64" s="119"/>
      <c r="B64" s="116"/>
      <c r="C64" s="116" t="s">
        <v>113</v>
      </c>
      <c r="D64" s="116"/>
      <c r="E64" s="116"/>
      <c r="F64" s="112"/>
      <c r="G64" s="112">
        <v>28710000</v>
      </c>
      <c r="H64" s="112">
        <f t="shared" ref="H64" si="17">F64-G64</f>
        <v>-28710000</v>
      </c>
      <c r="I64" s="112">
        <v>23568513.079999998</v>
      </c>
      <c r="J64" s="122">
        <f>G64-I64</f>
        <v>5141486.9200000018</v>
      </c>
    </row>
    <row r="65" spans="1:10" s="111" customFormat="1" ht="15.6" x14ac:dyDescent="0.3">
      <c r="A65" s="119"/>
      <c r="B65" s="117" t="s">
        <v>118</v>
      </c>
      <c r="C65" s="116"/>
      <c r="D65" s="116"/>
      <c r="E65" s="116"/>
      <c r="F65" s="112"/>
      <c r="G65" s="112"/>
      <c r="H65" s="116"/>
      <c r="I65" s="112"/>
      <c r="J65" s="122">
        <f t="shared" ref="J65:J66" si="18">G65-I65</f>
        <v>0</v>
      </c>
    </row>
    <row r="66" spans="1:10" s="111" customFormat="1" ht="15.6" x14ac:dyDescent="0.3">
      <c r="A66" s="119"/>
      <c r="B66" s="116"/>
      <c r="C66" s="116" t="s">
        <v>113</v>
      </c>
      <c r="D66" s="116"/>
      <c r="E66" s="116"/>
      <c r="F66" s="114"/>
      <c r="G66" s="114">
        <v>3270350</v>
      </c>
      <c r="H66" s="114">
        <f t="shared" ref="H66" si="19">F66-G66</f>
        <v>-3270350</v>
      </c>
      <c r="I66" s="114">
        <v>2095915.65</v>
      </c>
      <c r="J66" s="124">
        <f t="shared" si="18"/>
        <v>1174434.3500000001</v>
      </c>
    </row>
    <row r="67" spans="1:10" s="113" customFormat="1" ht="15.6" x14ac:dyDescent="0.3">
      <c r="A67" s="121"/>
      <c r="B67" s="117" t="s">
        <v>128</v>
      </c>
      <c r="C67" s="117"/>
      <c r="D67" s="117"/>
      <c r="E67" s="117"/>
      <c r="F67" s="125">
        <f>SUM(F64:F66)</f>
        <v>0</v>
      </c>
      <c r="G67" s="125">
        <f>SUM(G64:G66)</f>
        <v>31980350</v>
      </c>
      <c r="H67" s="125">
        <f>SUM(H64:H66)</f>
        <v>-31980350</v>
      </c>
      <c r="I67" s="125">
        <f>SUM(I64:I66)</f>
        <v>25664428.729999997</v>
      </c>
      <c r="J67" s="126">
        <f>SUM(J64:J66)</f>
        <v>6315921.2700000014</v>
      </c>
    </row>
    <row r="68" spans="1:10" s="113" customFormat="1" ht="15.6" x14ac:dyDescent="0.3">
      <c r="A68" s="121" t="s">
        <v>129</v>
      </c>
      <c r="B68" s="117"/>
      <c r="C68" s="117"/>
      <c r="D68" s="117"/>
      <c r="E68" s="117"/>
      <c r="F68" s="132">
        <f>F61+F67</f>
        <v>132098910.77999999</v>
      </c>
      <c r="G68" s="132">
        <f>G61+G67</f>
        <v>251810126.13999999</v>
      </c>
      <c r="H68" s="132">
        <f>H61+H67</f>
        <v>-119711215.35999998</v>
      </c>
      <c r="I68" s="132">
        <f>I61+I67</f>
        <v>159548497.75999999</v>
      </c>
      <c r="J68" s="133">
        <f>J61+J67</f>
        <v>92261628.37999998</v>
      </c>
    </row>
    <row r="69" spans="1:10" s="113" customFormat="1" ht="16.2" thickBot="1" x14ac:dyDescent="0.35">
      <c r="A69" s="123" t="s">
        <v>45</v>
      </c>
      <c r="B69" s="129"/>
      <c r="C69" s="129"/>
      <c r="D69" s="129"/>
      <c r="E69" s="129"/>
      <c r="F69" s="130">
        <f>F25-F68</f>
        <v>-1047368.7799999863</v>
      </c>
      <c r="G69" s="130">
        <f>G25-G68</f>
        <v>-118769126.13999999</v>
      </c>
      <c r="H69" s="130">
        <f>H25-H68</f>
        <v>117721757.35999998</v>
      </c>
      <c r="I69" s="130">
        <f>I25-I68</f>
        <v>-15189400.789999992</v>
      </c>
      <c r="J69" s="131">
        <f>J25-J68</f>
        <v>-103579725.34999998</v>
      </c>
    </row>
    <row r="70" spans="1:10" s="111" customFormat="1" ht="15.6" x14ac:dyDescent="0.3"/>
  </sheetData>
  <sheetProtection algorithmName="SHA-512" hashValue="w6njcRp9E98XUHD+6nhD1Woj6+UlvpkcIPyLvdR+GGS+hFKBS40gNtI7eDiAxu++dBVvLO5OxN8WJG+/tvizDA==" saltValue="mfw7cpDseZa3S8KToq9+7A==" spinCount="100000" sheet="1" objects="1" scenarios="1" selectLockedCells="1" selectUnlockedCells="1"/>
  <mergeCells count="10">
    <mergeCell ref="D22:E22"/>
    <mergeCell ref="D23:E23"/>
    <mergeCell ref="A1:J1"/>
    <mergeCell ref="A2:J2"/>
    <mergeCell ref="A3:J3"/>
    <mergeCell ref="A4:J4"/>
    <mergeCell ref="A6:E7"/>
    <mergeCell ref="F6:G6"/>
    <mergeCell ref="I6:I7"/>
    <mergeCell ref="B23:C23"/>
  </mergeCells>
  <printOptions horizontalCentered="1"/>
  <pageMargins left="0.98425196850393704" right="0.98425196850393704" top="0.98425196850393704" bottom="0.98425196850393704" header="0.511811023622047" footer="0.511811023622047"/>
  <pageSetup scale="75" firstPageNumber="8" orientation="landscape" useFirstPageNumber="1" r:id="rId1"/>
  <headerFooter>
    <oddFooter>&amp;C&amp;"Times New Roman,Regular"&amp;12&amp;P</oddFooter>
  </headerFooter>
  <rowBreaks count="1" manualBreakCount="1">
    <brk id="3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4-Position</vt:lpstr>
      <vt:lpstr>5-performance</vt:lpstr>
      <vt:lpstr>6-Equity</vt:lpstr>
      <vt:lpstr>7-Cash Flow</vt:lpstr>
      <vt:lpstr>8-9-SCBAA</vt:lpstr>
      <vt:lpstr>'4-Position'!Print_Area</vt:lpstr>
      <vt:lpstr>'5-performance'!Print_Area</vt:lpstr>
      <vt:lpstr>'6-Equity'!Print_Area</vt:lpstr>
      <vt:lpstr>'7-Cash Flow'!Print_Area</vt:lpstr>
      <vt:lpstr>'8-9-SCBAA'!Print_Area</vt:lpstr>
      <vt:lpstr>'8-9-SCBAA'!Print_Titles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Statements</dc:title>
  <dc:creator>COA - Municipality of Mapandan, Pangasinan</dc:creator>
  <cp:lastModifiedBy>Ben A. Lazo, Jr.</cp:lastModifiedBy>
  <cp:lastPrinted>2022-07-07T07:43:22Z</cp:lastPrinted>
  <dcterms:created xsi:type="dcterms:W3CDTF">2021-04-15T00:31:01Z</dcterms:created>
  <dcterms:modified xsi:type="dcterms:W3CDTF">2022-07-07T07:43:40Z</dcterms:modified>
</cp:coreProperties>
</file>