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les WADAS\AARS\Gloria\2017\Region1\MapandanPangasinan_aar2017\Mapandan2017-final\"/>
    </mc:Choice>
  </mc:AlternateContent>
  <bookViews>
    <workbookView xWindow="0" yWindow="0" windowWidth="23040" windowHeight="8532"/>
  </bookViews>
  <sheets>
    <sheet name="Financial Position" sheetId="6" r:id="rId1"/>
    <sheet name="Financial Performance" sheetId="8" r:id="rId2"/>
    <sheet name="Cash Flows" sheetId="12" r:id="rId3"/>
    <sheet name="SCBAA - GF" sheetId="33" r:id="rId4"/>
    <sheet name="SCBAA - SEF " sheetId="32" r:id="rId5"/>
    <sheet name="Changes in Net Assets - Equity" sheetId="11" r:id="rId6"/>
  </sheets>
  <definedNames>
    <definedName name="OLE_LINK1" localSheetId="3">'SCBAA - GF'!$A$1</definedName>
    <definedName name="_xlnm.Print_Area" localSheetId="2">'Cash Flows'!$A$1:$E$55</definedName>
    <definedName name="_xlnm.Print_Area" localSheetId="5">'Changes in Net Assets - Equity'!$A$1:$F$21</definedName>
    <definedName name="_xlnm.Print_Area" localSheetId="1">'Financial Performance'!$A$1:$F$40</definedName>
    <definedName name="_xlnm.Print_Area" localSheetId="0">'Financial Position'!$A$1:$F$43</definedName>
    <definedName name="_xlnm.Print_Area" localSheetId="3">'SCBAA - GF'!$A$1:$O$101</definedName>
    <definedName name="_xlnm.Print_Area" localSheetId="4">'SCBAA - SEF '!$A$1:$O$25</definedName>
    <definedName name="_xlnm.Print_Titles" localSheetId="3">'SCBAA - GF'!$6:$8</definedName>
  </definedNames>
  <calcPr calcId="152511"/>
</workbook>
</file>

<file path=xl/calcChain.xml><?xml version="1.0" encoding="utf-8"?>
<calcChain xmlns="http://schemas.openxmlformats.org/spreadsheetml/2006/main">
  <c r="D38" i="6" l="1"/>
  <c r="F38" i="6"/>
  <c r="M100" i="33" l="1"/>
  <c r="K100" i="33"/>
  <c r="I100" i="33"/>
  <c r="G100" i="33"/>
  <c r="O99" i="33"/>
  <c r="O98" i="33"/>
  <c r="O96" i="33"/>
  <c r="O95" i="33"/>
  <c r="O93" i="33"/>
  <c r="O92" i="33"/>
  <c r="O91" i="33"/>
  <c r="O90" i="33"/>
  <c r="O89" i="33"/>
  <c r="O88" i="33"/>
  <c r="O87" i="33"/>
  <c r="O86" i="33"/>
  <c r="O84" i="33"/>
  <c r="O83" i="33"/>
  <c r="O82" i="33"/>
  <c r="O80" i="33"/>
  <c r="O79" i="33"/>
  <c r="O77" i="33"/>
  <c r="O76" i="33"/>
  <c r="O74" i="33"/>
  <c r="O73" i="33"/>
  <c r="O71" i="33"/>
  <c r="O70" i="33"/>
  <c r="O68" i="33"/>
  <c r="O67" i="33"/>
  <c r="O66" i="33"/>
  <c r="O64" i="33"/>
  <c r="O63" i="33"/>
  <c r="O62" i="33"/>
  <c r="O60" i="33"/>
  <c r="O59" i="33"/>
  <c r="O58" i="33"/>
  <c r="O56" i="33"/>
  <c r="O55" i="33"/>
  <c r="O54" i="33"/>
  <c r="O52" i="33"/>
  <c r="O51" i="33"/>
  <c r="O50" i="33"/>
  <c r="O48" i="33"/>
  <c r="O47" i="33"/>
  <c r="O46" i="33"/>
  <c r="O44" i="33"/>
  <c r="O43" i="33"/>
  <c r="O42" i="33"/>
  <c r="O38" i="33"/>
  <c r="K38" i="33"/>
  <c r="O37" i="33"/>
  <c r="K37" i="33"/>
  <c r="O36" i="33"/>
  <c r="K36" i="33"/>
  <c r="O35" i="33"/>
  <c r="K35" i="33"/>
  <c r="O34" i="33"/>
  <c r="K34" i="33"/>
  <c r="O33" i="33"/>
  <c r="K33" i="33"/>
  <c r="O32" i="33"/>
  <c r="K32" i="33"/>
  <c r="O31" i="33"/>
  <c r="K31" i="33"/>
  <c r="O30" i="33"/>
  <c r="K30" i="33"/>
  <c r="O29" i="33"/>
  <c r="K29" i="33"/>
  <c r="O28" i="33"/>
  <c r="K28" i="33"/>
  <c r="O27" i="33"/>
  <c r="K27" i="33"/>
  <c r="O26" i="33"/>
  <c r="K26" i="33"/>
  <c r="O25" i="33"/>
  <c r="K25" i="33"/>
  <c r="O24" i="33"/>
  <c r="K24" i="33"/>
  <c r="I23" i="33"/>
  <c r="O23" i="33" s="1"/>
  <c r="O22" i="33"/>
  <c r="K22" i="33"/>
  <c r="M20" i="33"/>
  <c r="I20" i="33"/>
  <c r="G20" i="33"/>
  <c r="O19" i="33"/>
  <c r="K19" i="33"/>
  <c r="O18" i="33"/>
  <c r="K18" i="33"/>
  <c r="O17" i="33"/>
  <c r="K17" i="33"/>
  <c r="I15" i="33"/>
  <c r="G15" i="33"/>
  <c r="O14" i="33"/>
  <c r="K14" i="33"/>
  <c r="O13" i="33"/>
  <c r="K13" i="33"/>
  <c r="M12" i="33"/>
  <c r="M15" i="33" s="1"/>
  <c r="K12" i="33"/>
  <c r="K15" i="33" l="1"/>
  <c r="O20" i="33"/>
  <c r="K20" i="33"/>
  <c r="G39" i="33"/>
  <c r="G101" i="33" s="1"/>
  <c r="O100" i="33"/>
  <c r="I39" i="33"/>
  <c r="I101" i="33" s="1"/>
  <c r="M39" i="33"/>
  <c r="M101" i="33" s="1"/>
  <c r="O12" i="33"/>
  <c r="O15" i="33" s="1"/>
  <c r="O39" i="33" s="1"/>
  <c r="O101" i="33" s="1"/>
  <c r="K23" i="33"/>
  <c r="K39" i="33" s="1"/>
  <c r="K101" i="33" s="1"/>
  <c r="M24" i="32" l="1"/>
  <c r="I24" i="32"/>
  <c r="G24" i="32"/>
  <c r="O23" i="32"/>
  <c r="O22" i="32"/>
  <c r="K22" i="32"/>
  <c r="O21" i="32"/>
  <c r="K21" i="32"/>
  <c r="O20" i="32"/>
  <c r="K20" i="32"/>
  <c r="M16" i="32"/>
  <c r="I16" i="32"/>
  <c r="G16" i="32"/>
  <c r="O15" i="32"/>
  <c r="O16" i="32" s="1"/>
  <c r="K15" i="32"/>
  <c r="K16" i="32" s="1"/>
  <c r="I13" i="32"/>
  <c r="G13" i="32"/>
  <c r="M12" i="32"/>
  <c r="M13" i="32" s="1"/>
  <c r="K12" i="32"/>
  <c r="K13" i="32" s="1"/>
  <c r="M17" i="32" l="1"/>
  <c r="K24" i="32"/>
  <c r="O24" i="32"/>
  <c r="M25" i="32"/>
  <c r="I17" i="32"/>
  <c r="I25" i="32" s="1"/>
  <c r="K17" i="32"/>
  <c r="K25" i="32" s="1"/>
  <c r="G17" i="32"/>
  <c r="G25" i="32" s="1"/>
  <c r="O12" i="32"/>
  <c r="O13" i="32" s="1"/>
  <c r="O17" i="32" s="1"/>
  <c r="O25" i="32" s="1"/>
  <c r="F19" i="11"/>
  <c r="D19" i="11" l="1"/>
  <c r="F11" i="11" l="1"/>
  <c r="F15" i="11" s="1"/>
  <c r="D11" i="11"/>
  <c r="D15" i="11" s="1"/>
  <c r="D32" i="6" l="1"/>
  <c r="D22" i="6"/>
  <c r="D14" i="6"/>
  <c r="D22" i="8"/>
  <c r="D15" i="8"/>
  <c r="F21" i="11"/>
  <c r="D39" i="6" l="1"/>
  <c r="D42" i="6" s="1"/>
  <c r="D24" i="8"/>
  <c r="D28" i="8" s="1"/>
  <c r="D23" i="6"/>
  <c r="E50" i="12" l="1"/>
  <c r="E45" i="12"/>
  <c r="E39" i="12"/>
  <c r="E31" i="12"/>
  <c r="E22" i="12"/>
  <c r="E15" i="12"/>
  <c r="E51" i="12" l="1"/>
  <c r="E40" i="12"/>
  <c r="E23" i="12"/>
  <c r="E53" i="12" s="1"/>
  <c r="E55" i="12" s="1"/>
  <c r="D21" i="11" l="1"/>
  <c r="F32" i="6" l="1"/>
  <c r="C50" i="12"/>
  <c r="C45" i="12"/>
  <c r="C39" i="12"/>
  <c r="C31" i="12"/>
  <c r="C22" i="12"/>
  <c r="C15" i="12"/>
  <c r="F22" i="8"/>
  <c r="F15" i="8"/>
  <c r="F22" i="6"/>
  <c r="F14" i="6"/>
  <c r="C23" i="12" l="1"/>
  <c r="C40" i="12"/>
  <c r="C51" i="12"/>
  <c r="F24" i="8"/>
  <c r="F28" i="8" s="1"/>
  <c r="F23" i="6"/>
  <c r="F39" i="6"/>
  <c r="F42" i="6" s="1"/>
  <c r="C53" i="12" l="1"/>
  <c r="C55" i="12" s="1"/>
</calcChain>
</file>

<file path=xl/sharedStrings.xml><?xml version="1.0" encoding="utf-8"?>
<sst xmlns="http://schemas.openxmlformats.org/spreadsheetml/2006/main" count="312" uniqueCount="195">
  <si>
    <t>Municipality of Mapandan</t>
  </si>
  <si>
    <t>ASSETS</t>
  </si>
  <si>
    <t>Current Assets</t>
  </si>
  <si>
    <t>P</t>
  </si>
  <si>
    <t>Investments</t>
  </si>
  <si>
    <t>Receivables</t>
  </si>
  <si>
    <t>Prepayments and Deferred Charges</t>
  </si>
  <si>
    <t>Total Current Assets</t>
  </si>
  <si>
    <t>Non-Current Assets</t>
  </si>
  <si>
    <t>Investment Property</t>
  </si>
  <si>
    <t>Intangible Assets</t>
  </si>
  <si>
    <t>Total Non-Current Assets</t>
  </si>
  <si>
    <t>Total Assets</t>
  </si>
  <si>
    <t>Current Liabilities</t>
  </si>
  <si>
    <t>Financial Liabilities</t>
  </si>
  <si>
    <t>Inter-Agency Payables</t>
  </si>
  <si>
    <t>Intra-Agency Payables</t>
  </si>
  <si>
    <t>Trust Liabilities</t>
  </si>
  <si>
    <t>Deferred Credits/Unearned Income</t>
  </si>
  <si>
    <t>Total Current Liabilities</t>
  </si>
  <si>
    <t>Non-Current Liabilities</t>
  </si>
  <si>
    <t>Provisions</t>
  </si>
  <si>
    <t>Other Payables</t>
  </si>
  <si>
    <t>Total Non-Current Liabilities</t>
  </si>
  <si>
    <t>Total Liabilities</t>
  </si>
  <si>
    <t>NET ASSETS/EQUITY</t>
  </si>
  <si>
    <t>Government Equity</t>
  </si>
  <si>
    <t>Total Liabilities and Net Assets/Equity</t>
  </si>
  <si>
    <t>Revenue</t>
  </si>
  <si>
    <t>Tax Revenue</t>
  </si>
  <si>
    <t>Share from Internal Revenue Collections</t>
  </si>
  <si>
    <t>Other Share from National Taxes</t>
  </si>
  <si>
    <t>Shares, Grants and Donations</t>
  </si>
  <si>
    <t>Gains</t>
  </si>
  <si>
    <t>Other Income</t>
  </si>
  <si>
    <t>Total Revenue</t>
  </si>
  <si>
    <t>Less: Current Operating Expenses</t>
  </si>
  <si>
    <t>Personnel Services</t>
  </si>
  <si>
    <t>Maintenance and Other Operating Expenses</t>
  </si>
  <si>
    <t>Current Operating Expenses</t>
  </si>
  <si>
    <t>Surplus (Deficit) from Current Operation</t>
  </si>
  <si>
    <t xml:space="preserve">Add (Deduct): </t>
  </si>
  <si>
    <t xml:space="preserve">     Transfers, Assistance and Subsidy From</t>
  </si>
  <si>
    <t xml:space="preserve">     Transfers, Assistance and Subsidy To</t>
  </si>
  <si>
    <t>Surplus(Deficit) for the period</t>
  </si>
  <si>
    <t>Add (Deduct)</t>
  </si>
  <si>
    <t>Change in Accounting Policy</t>
  </si>
  <si>
    <t>Restated Balance</t>
  </si>
  <si>
    <t>Add (Deduct) Changes in net assets/equity during the year</t>
  </si>
  <si>
    <t>Surplus (Deficit) for the period</t>
  </si>
  <si>
    <t>Total recognized revenue and expenses for the period</t>
  </si>
  <si>
    <t>Cash Flows from Operating Activities</t>
  </si>
  <si>
    <t>Cash Inflows</t>
  </si>
  <si>
    <t xml:space="preserve">     Collection from taxpayers</t>
  </si>
  <si>
    <t xml:space="preserve">     Share from Internal Revenue Allotment</t>
  </si>
  <si>
    <t xml:space="preserve">     Receipts from business/service income</t>
  </si>
  <si>
    <t xml:space="preserve">     Interest Income</t>
  </si>
  <si>
    <t xml:space="preserve">     Dividend Income </t>
  </si>
  <si>
    <t xml:space="preserve">     Other Receipts</t>
  </si>
  <si>
    <t xml:space="preserve">    Total Cash Inflows</t>
  </si>
  <si>
    <t>Cash Outflows</t>
  </si>
  <si>
    <t xml:space="preserve">    Payment of expenses</t>
  </si>
  <si>
    <t xml:space="preserve">    Payments to suppliers and creditors</t>
  </si>
  <si>
    <t xml:space="preserve">    Payments to employees</t>
  </si>
  <si>
    <t xml:space="preserve">    Interest Expense</t>
  </si>
  <si>
    <t xml:space="preserve">    Other Expenses</t>
  </si>
  <si>
    <t xml:space="preserve">    Total Cash Outflows</t>
  </si>
  <si>
    <t>Net Cash Flows from Operating Activities</t>
  </si>
  <si>
    <t>Cash Flows from Investing Activities</t>
  </si>
  <si>
    <t xml:space="preserve">Cash Inflows </t>
  </si>
  <si>
    <t xml:space="preserve">     Proceeds from Sale of Investment Property</t>
  </si>
  <si>
    <t xml:space="preserve">     Proceeds from Sale/Disposal of Property, Plant and </t>
  </si>
  <si>
    <t xml:space="preserve">            Equipment</t>
  </si>
  <si>
    <t xml:space="preserve">     Proceeds from Sale of Non-Current Investments</t>
  </si>
  <si>
    <t xml:space="preserve">     Collection of Principal on loans to other entities</t>
  </si>
  <si>
    <t xml:space="preserve">     Total Cash Inflows</t>
  </si>
  <si>
    <t xml:space="preserve">    Purchase/Construction of Investment Property</t>
  </si>
  <si>
    <t xml:space="preserve">    Purchase/Construction of Property, Plant and Equipment</t>
  </si>
  <si>
    <t xml:space="preserve">    Investment</t>
  </si>
  <si>
    <t xml:space="preserve">    Purchase of Bearer Biological Assets</t>
  </si>
  <si>
    <t xml:space="preserve">    Purchase of Intangible Assets</t>
  </si>
  <si>
    <t xml:space="preserve">    Grant of Loans</t>
  </si>
  <si>
    <t>Net Cash Flows from  Investing Activities</t>
  </si>
  <si>
    <t>Cash Flows from Financing Activities</t>
  </si>
  <si>
    <t xml:space="preserve">     Proceeds from Issuance of Bonds</t>
  </si>
  <si>
    <t xml:space="preserve">     Proceeds from Loans</t>
  </si>
  <si>
    <t xml:space="preserve">    Payment of Long-Term Liabilities</t>
  </si>
  <si>
    <t xml:space="preserve">    Retirement/Redemption of debt securities</t>
  </si>
  <si>
    <t xml:space="preserve">    Payment of loan amortization</t>
  </si>
  <si>
    <t>Net Cash Flows from Financing Activities</t>
  </si>
  <si>
    <t xml:space="preserve">Total Cash Provided by Operating, Investing and </t>
  </si>
  <si>
    <t xml:space="preserve">        Financing Activities</t>
  </si>
  <si>
    <t>Add: Cash at the Beginning of the year</t>
  </si>
  <si>
    <t>Cash Balance at the End of the Year</t>
  </si>
  <si>
    <t>Consolidated Statement of  Financial Performance</t>
  </si>
  <si>
    <t>Consolidated Statement of  Financial Position</t>
  </si>
  <si>
    <t>Consolidated Statement of Changes in Net Assets/Equity</t>
  </si>
  <si>
    <t>Consolidated Statement of Cash Flows</t>
  </si>
  <si>
    <t xml:space="preserve">  Total</t>
  </si>
  <si>
    <t>Economic Services</t>
  </si>
  <si>
    <t xml:space="preserve">Social Services and Social Welfare   </t>
  </si>
  <si>
    <t>Housing and Community Development</t>
  </si>
  <si>
    <t>Labor and Employment</t>
  </si>
  <si>
    <t>Health, Nutrition and Population Control</t>
  </si>
  <si>
    <t>Education</t>
  </si>
  <si>
    <t>General Public Services</t>
  </si>
  <si>
    <t>Capital Outlay</t>
  </si>
  <si>
    <t xml:space="preserve">  Others</t>
  </si>
  <si>
    <t xml:space="preserve">  Allocation for Senior Citizens and PWD</t>
  </si>
  <si>
    <t xml:space="preserve">  Share from National Wealth</t>
  </si>
  <si>
    <t xml:space="preserve">  20% Development Fund</t>
  </si>
  <si>
    <t xml:space="preserve">  LDRRMF</t>
  </si>
  <si>
    <t>Amortization</t>
  </si>
  <si>
    <t>Financial Expense</t>
  </si>
  <si>
    <t>Debt Service</t>
  </si>
  <si>
    <t>Other Purposes:</t>
  </si>
  <si>
    <t>Social Services and Social Welfare</t>
  </si>
  <si>
    <t>Expenditures</t>
  </si>
  <si>
    <t>Total Revenues and Receipts</t>
  </si>
  <si>
    <t>Receipts from Borrowings</t>
  </si>
  <si>
    <t>C.</t>
  </si>
  <si>
    <t>c. Proceeds from Collections of Loans Receivable</t>
  </si>
  <si>
    <t>b. Sale of  Investments</t>
  </si>
  <si>
    <t>a. Sale of Capital Assets</t>
  </si>
  <si>
    <t>Sale of Capital Assets</t>
  </si>
  <si>
    <t>Capital /Investment Receipts</t>
  </si>
  <si>
    <t>6.</t>
  </si>
  <si>
    <t>Inter-local Transfer</t>
  </si>
  <si>
    <t>5.</t>
  </si>
  <si>
    <t>b. Other Subsidy Income</t>
  </si>
  <si>
    <t>a. Grants and Donations</t>
  </si>
  <si>
    <t>Other Receipts</t>
  </si>
  <si>
    <t>4.</t>
  </si>
  <si>
    <t>c. Share from National Wealth</t>
  </si>
  <si>
    <t>b. Share from EVAT</t>
  </si>
  <si>
    <t>a. Share from Ecozone</t>
  </si>
  <si>
    <t>Other Shares from National Tax Collections</t>
  </si>
  <si>
    <t>3.</t>
  </si>
  <si>
    <t>2.</t>
  </si>
  <si>
    <t>Share from the National Internal Revenue Taxes (IRA)</t>
  </si>
  <si>
    <t>1.</t>
  </si>
  <si>
    <t>External Sources</t>
  </si>
  <si>
    <t>B.</t>
  </si>
  <si>
    <t>Total Non-Tax Revenue</t>
  </si>
  <si>
    <t>c. Other Income and Receipts</t>
  </si>
  <si>
    <t>b. Business Income</t>
  </si>
  <si>
    <t>a. Service Income</t>
  </si>
  <si>
    <t>Non-Tax Revenue</t>
  </si>
  <si>
    <t>Total Tax Revenue</t>
  </si>
  <si>
    <t>c. Other Local Taxes</t>
  </si>
  <si>
    <t>b. Tax Revenue – Goods and Services</t>
  </si>
  <si>
    <t xml:space="preserve">a. Tax Revenue- Property </t>
  </si>
  <si>
    <t xml:space="preserve">Local Sources </t>
  </si>
  <si>
    <t>A.</t>
  </si>
  <si>
    <t>Final</t>
  </si>
  <si>
    <t>Original</t>
  </si>
  <si>
    <t xml:space="preserve">Difference Final Budget and Actual </t>
  </si>
  <si>
    <t>Actual Amounts</t>
  </si>
  <si>
    <t>Difference Original and Final Budget</t>
  </si>
  <si>
    <t>Budgeted Amounts</t>
  </si>
  <si>
    <t>Particulars</t>
  </si>
  <si>
    <t>Statement of Comparison of Budget and Actual Amounts - General Funds</t>
  </si>
  <si>
    <t>Share from GOCCs (Share from PCSO)</t>
  </si>
  <si>
    <t xml:space="preserve">  Continuing Appropriations</t>
  </si>
  <si>
    <t>Health, Nutrition and Population Control (Other MOOE)</t>
  </si>
  <si>
    <t xml:space="preserve">Add (Deduct) Transfer to registry of Public Infrastructures </t>
  </si>
  <si>
    <t>d. Share from PCSO</t>
  </si>
  <si>
    <t xml:space="preserve">General Public Services </t>
  </si>
  <si>
    <t>Others Special Purpose Appropriations</t>
  </si>
  <si>
    <t>Statement of Comparison of Budget and Actual Amounts - Special Education Fund</t>
  </si>
  <si>
    <t>a. Business Income</t>
  </si>
  <si>
    <t>Adjustments</t>
  </si>
  <si>
    <t>Adjusted Beginning Balance</t>
  </si>
  <si>
    <t>Prior Period Errors</t>
  </si>
  <si>
    <t>Adjustment of net revenue recognized directly in net assets/equity</t>
  </si>
  <si>
    <t>For the Year Ended December 31, 2017</t>
  </si>
  <si>
    <t>(With Comparative Figures FY 2016)</t>
  </si>
  <si>
    <t>Balance at January 1, 2017</t>
  </si>
  <si>
    <t>Balance at December 31, 2017</t>
  </si>
  <si>
    <t>For the Period Ended December 31, 2017</t>
  </si>
  <si>
    <t>As of December 31, 2017</t>
  </si>
  <si>
    <t>(See accompanying Notes to Financial Statements)</t>
  </si>
  <si>
    <r>
      <t>Cash and Cash Equivalents</t>
    </r>
    <r>
      <rPr>
        <b/>
        <sz val="12"/>
        <color theme="1"/>
        <rFont val="Times New Roman"/>
        <family val="1"/>
      </rPr>
      <t>(Note 4)</t>
    </r>
  </si>
  <si>
    <r>
      <t>Investments</t>
    </r>
    <r>
      <rPr>
        <b/>
        <sz val="12"/>
        <color theme="1"/>
        <rFont val="Times New Roman"/>
        <family val="1"/>
      </rPr>
      <t>(Note 5)</t>
    </r>
  </si>
  <si>
    <r>
      <t>Receivables</t>
    </r>
    <r>
      <rPr>
        <b/>
        <sz val="12"/>
        <color theme="1"/>
        <rFont val="Times New Roman"/>
        <family val="1"/>
      </rPr>
      <t>(Note 6)</t>
    </r>
  </si>
  <si>
    <r>
      <t>Inventories</t>
    </r>
    <r>
      <rPr>
        <b/>
        <sz val="12"/>
        <color theme="1"/>
        <rFont val="Times New Roman"/>
        <family val="1"/>
      </rPr>
      <t>(Note 7)</t>
    </r>
  </si>
  <si>
    <r>
      <t xml:space="preserve">Property, Plant and Equipment </t>
    </r>
    <r>
      <rPr>
        <b/>
        <sz val="12"/>
        <color theme="1"/>
        <rFont val="Times New Roman"/>
        <family val="1"/>
      </rPr>
      <t>(Note 8)</t>
    </r>
  </si>
  <si>
    <r>
      <t>Biological Assets</t>
    </r>
    <r>
      <rPr>
        <b/>
        <sz val="12"/>
        <color theme="1"/>
        <rFont val="Times New Roman"/>
        <family val="1"/>
      </rPr>
      <t>(Note 9)</t>
    </r>
  </si>
  <si>
    <t>LIABILITIES(Note 10)</t>
  </si>
  <si>
    <r>
      <t>Tax Revenue</t>
    </r>
    <r>
      <rPr>
        <b/>
        <sz val="12"/>
        <color theme="1"/>
        <rFont val="Times New Roman"/>
        <family val="1"/>
      </rPr>
      <t>(Note 12)</t>
    </r>
  </si>
  <si>
    <r>
      <t>Service and Business Income</t>
    </r>
    <r>
      <rPr>
        <b/>
        <sz val="12"/>
        <color theme="1"/>
        <rFont val="Times New Roman"/>
        <family val="1"/>
      </rPr>
      <t>(Note 13)</t>
    </r>
  </si>
  <si>
    <r>
      <t>Personnel Services</t>
    </r>
    <r>
      <rPr>
        <b/>
        <sz val="12"/>
        <color theme="1"/>
        <rFont val="Times New Roman"/>
        <family val="1"/>
      </rPr>
      <t>(Note 15)</t>
    </r>
  </si>
  <si>
    <r>
      <t>Non-cash Expenses</t>
    </r>
    <r>
      <rPr>
        <b/>
        <sz val="12"/>
        <color theme="1"/>
        <rFont val="Times New Roman"/>
        <family val="1"/>
      </rPr>
      <t>(Note 24)</t>
    </r>
  </si>
  <si>
    <r>
      <t>Financial Expenses</t>
    </r>
    <r>
      <rPr>
        <b/>
        <sz val="12"/>
        <color theme="1"/>
        <rFont val="Times New Roman"/>
        <family val="1"/>
      </rPr>
      <t>(Note 23)</t>
    </r>
  </si>
  <si>
    <t>(See Accompanying Notes to Financial Statements)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</si>
</sst>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u val="singleAccounting"/>
      <sz val="12"/>
      <color theme="1"/>
      <name val="Times New Roman"/>
      <family val="1"/>
    </font>
    <font>
      <b/>
      <u val="doubleAccounting"/>
      <sz val="12"/>
      <color theme="1"/>
      <name val="Times New Roman"/>
      <family val="1"/>
    </font>
    <font>
      <b/>
      <u val="singleAccounting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67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vertical="center" wrapText="1"/>
    </xf>
    <xf numFmtId="0" fontId="3" fillId="0" borderId="0" xfId="0" applyFont="1"/>
    <xf numFmtId="43" fontId="4" fillId="0" borderId="0" xfId="1" applyFont="1"/>
    <xf numFmtId="0" fontId="5" fillId="0" borderId="0" xfId="0" applyFont="1"/>
    <xf numFmtId="43" fontId="4" fillId="0" borderId="0" xfId="1" applyFont="1" applyBorder="1"/>
    <xf numFmtId="43" fontId="3" fillId="0" borderId="1" xfId="1" applyFont="1" applyBorder="1"/>
    <xf numFmtId="43" fontId="3" fillId="0" borderId="2" xfId="1" applyFont="1" applyBorder="1"/>
    <xf numFmtId="0" fontId="4" fillId="0" borderId="0" xfId="0" applyFont="1" applyBorder="1"/>
    <xf numFmtId="43" fontId="4" fillId="0" borderId="3" xfId="1" applyFont="1" applyBorder="1"/>
    <xf numFmtId="0" fontId="6" fillId="0" borderId="0" xfId="16" applyFont="1" applyAlignment="1">
      <alignment horizontal="center"/>
    </xf>
    <xf numFmtId="43" fontId="6" fillId="0" borderId="0" xfId="7" applyFont="1"/>
    <xf numFmtId="49" fontId="6" fillId="0" borderId="0" xfId="16" applyNumberFormat="1" applyFont="1"/>
    <xf numFmtId="0" fontId="3" fillId="0" borderId="0" xfId="0" applyFont="1" applyBorder="1"/>
    <xf numFmtId="43" fontId="3" fillId="0" borderId="0" xfId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3" fillId="0" borderId="4" xfId="1" applyFont="1" applyBorder="1"/>
    <xf numFmtId="43" fontId="3" fillId="0" borderId="0" xfId="1" applyFont="1" applyBorder="1"/>
    <xf numFmtId="43" fontId="4" fillId="0" borderId="2" xfId="1" applyFont="1" applyBorder="1"/>
    <xf numFmtId="0" fontId="3" fillId="0" borderId="0" xfId="0" applyFont="1" applyBorder="1" applyAlignment="1">
      <alignment horizontal="center"/>
    </xf>
    <xf numFmtId="43" fontId="3" fillId="0" borderId="0" xfId="1" applyFont="1" applyFill="1"/>
    <xf numFmtId="43" fontId="4" fillId="0" borderId="0" xfId="1" applyFont="1" applyFill="1"/>
    <xf numFmtId="0" fontId="4" fillId="0" borderId="0" xfId="0" applyFont="1" applyFill="1"/>
    <xf numFmtId="0" fontId="4" fillId="0" borderId="0" xfId="0" applyFont="1" applyFill="1" applyBorder="1"/>
    <xf numFmtId="43" fontId="3" fillId="0" borderId="0" xfId="1" applyFont="1" applyFill="1" applyBorder="1"/>
    <xf numFmtId="0" fontId="3" fillId="0" borderId="0" xfId="0" applyFont="1" applyFill="1" applyBorder="1"/>
    <xf numFmtId="43" fontId="4" fillId="0" borderId="0" xfId="1" applyFont="1" applyFill="1" applyBorder="1"/>
    <xf numFmtId="49" fontId="3" fillId="0" borderId="0" xfId="1" applyNumberFormat="1" applyFont="1" applyFill="1" applyBorder="1"/>
    <xf numFmtId="49" fontId="4" fillId="0" borderId="0" xfId="0" applyNumberFormat="1" applyFont="1" applyBorder="1"/>
    <xf numFmtId="49" fontId="3" fillId="0" borderId="0" xfId="0" applyNumberFormat="1" applyFont="1" applyBorder="1"/>
    <xf numFmtId="43" fontId="4" fillId="0" borderId="0" xfId="1" applyFont="1" applyFill="1" applyAlignment="1">
      <alignment horizontal="left"/>
    </xf>
    <xf numFmtId="0" fontId="3" fillId="0" borderId="0" xfId="0" applyFont="1" applyFill="1"/>
    <xf numFmtId="0" fontId="4" fillId="0" borderId="0" xfId="0" quotePrefix="1" applyFont="1" applyFill="1"/>
    <xf numFmtId="0" fontId="4" fillId="0" borderId="0" xfId="0" applyFont="1" applyFill="1" applyAlignment="1">
      <alignment horizontal="left"/>
    </xf>
    <xf numFmtId="0" fontId="4" fillId="0" borderId="5" xfId="0" applyFont="1" applyFill="1" applyBorder="1"/>
    <xf numFmtId="43" fontId="4" fillId="0" borderId="5" xfId="1" applyFont="1" applyFill="1" applyBorder="1"/>
    <xf numFmtId="0" fontId="3" fillId="0" borderId="5" xfId="0" applyFont="1" applyFill="1" applyBorder="1"/>
    <xf numFmtId="43" fontId="3" fillId="0" borderId="5" xfId="1" applyFont="1" applyFill="1" applyBorder="1"/>
    <xf numFmtId="43" fontId="4" fillId="0" borderId="0" xfId="0" applyNumberFormat="1" applyFont="1" applyFill="1"/>
    <xf numFmtId="43" fontId="4" fillId="0" borderId="0" xfId="1" applyFont="1" applyFill="1" applyBorder="1" applyAlignment="1">
      <alignment horizontal="left"/>
    </xf>
    <xf numFmtId="43" fontId="3" fillId="0" borderId="0" xfId="0" applyNumberFormat="1" applyFont="1" applyFill="1"/>
    <xf numFmtId="43" fontId="8" fillId="0" borderId="0" xfId="1" applyFont="1" applyBorder="1"/>
    <xf numFmtId="43" fontId="9" fillId="0" borderId="0" xfId="1" applyFont="1" applyBorder="1"/>
    <xf numFmtId="43" fontId="8" fillId="0" borderId="0" xfId="1" applyFont="1" applyFill="1" applyBorder="1"/>
    <xf numFmtId="43" fontId="9" fillId="0" borderId="0" xfId="1" applyFont="1" applyFill="1" applyBorder="1"/>
    <xf numFmtId="43" fontId="10" fillId="0" borderId="0" xfId="1" applyFont="1" applyFill="1" applyBorder="1"/>
    <xf numFmtId="0" fontId="10" fillId="0" borderId="0" xfId="0" applyFont="1" applyFill="1" applyBorder="1"/>
    <xf numFmtId="0" fontId="9" fillId="0" borderId="0" xfId="0" applyFont="1" applyFill="1" applyBorder="1"/>
    <xf numFmtId="43" fontId="8" fillId="0" borderId="0" xfId="1" applyFont="1" applyFill="1"/>
    <xf numFmtId="43" fontId="8" fillId="0" borderId="0" xfId="1" applyFont="1" applyFill="1" applyAlignment="1">
      <alignment horizontal="left"/>
    </xf>
    <xf numFmtId="43" fontId="8" fillId="0" borderId="0" xfId="1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7" fillId="0" borderId="0" xfId="16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16" applyFont="1" applyAlignment="1">
      <alignment horizontal="center"/>
    </xf>
    <xf numFmtId="0" fontId="3" fillId="0" borderId="0" xfId="0" applyFont="1" applyFill="1" applyAlignment="1">
      <alignment horizontal="center"/>
    </xf>
    <xf numFmtId="43" fontId="3" fillId="0" borderId="0" xfId="1" applyFont="1" applyFill="1" applyBorder="1" applyAlignment="1">
      <alignment horizontal="center"/>
    </xf>
    <xf numFmtId="43" fontId="3" fillId="0" borderId="0" xfId="1" applyFont="1" applyFill="1" applyBorder="1" applyAlignment="1">
      <alignment horizontal="center" wrapText="1"/>
    </xf>
    <xf numFmtId="43" fontId="3" fillId="0" borderId="3" xfId="1" applyFont="1" applyFill="1" applyBorder="1" applyAlignment="1">
      <alignment horizontal="center" wrapText="1"/>
    </xf>
    <xf numFmtId="43" fontId="3" fillId="0" borderId="3" xfId="1" applyFont="1" applyFill="1" applyBorder="1" applyAlignment="1">
      <alignment horizontal="center"/>
    </xf>
    <xf numFmtId="43" fontId="3" fillId="0" borderId="0" xfId="1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</cellXfs>
  <cellStyles count="19">
    <cellStyle name="Comma" xfId="1" builtinId="3"/>
    <cellStyle name="Comma 2" xfId="2"/>
    <cellStyle name="Comma 2 2" xfId="3"/>
    <cellStyle name="Comma 2 3" xfId="4"/>
    <cellStyle name="Comma 2 4" xfId="5"/>
    <cellStyle name="Comma 2 5" xfId="6"/>
    <cellStyle name="Comma 3" xfId="7"/>
    <cellStyle name="Comma 4" xfId="8"/>
    <cellStyle name="Comma 5" xfId="9"/>
    <cellStyle name="Normal" xfId="0" builtinId="0"/>
    <cellStyle name="Normal 2" xfId="10"/>
    <cellStyle name="Normal 2 2" xfId="11"/>
    <cellStyle name="Normal 2 2 2" xfId="12"/>
    <cellStyle name="Normal 2 3" xfId="13"/>
    <cellStyle name="Normal 2 4" xfId="14"/>
    <cellStyle name="Normal 2 5" xfId="15"/>
    <cellStyle name="Normal 3" xfId="16"/>
    <cellStyle name="Normal 3 2" xfId="17"/>
    <cellStyle name="Normal 4 2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9"/>
  <sheetViews>
    <sheetView tabSelected="1" zoomScaleNormal="100" zoomScaleSheetLayoutView="85" zoomScalePageLayoutView="80" workbookViewId="0">
      <selection sqref="A1:F1"/>
    </sheetView>
  </sheetViews>
  <sheetFormatPr defaultColWidth="9.109375" defaultRowHeight="15.6" x14ac:dyDescent="0.3"/>
  <cols>
    <col min="1" max="1" width="3.33203125" style="1" customWidth="1"/>
    <col min="2" max="2" width="39" style="1" customWidth="1"/>
    <col min="3" max="3" width="2.33203125" style="10" customWidth="1"/>
    <col min="4" max="4" width="17.6640625" style="5" customWidth="1"/>
    <col min="5" max="5" width="2.33203125" style="10" customWidth="1"/>
    <col min="6" max="6" width="18.33203125" style="5" customWidth="1"/>
    <col min="7" max="7" width="12.88671875" style="1" bestFit="1" customWidth="1"/>
    <col min="8" max="16384" width="9.109375" style="1"/>
  </cols>
  <sheetData>
    <row r="1" spans="1:7" x14ac:dyDescent="0.3">
      <c r="A1" s="54" t="s">
        <v>0</v>
      </c>
      <c r="B1" s="54"/>
      <c r="C1" s="54"/>
      <c r="D1" s="54"/>
      <c r="E1" s="54"/>
      <c r="F1" s="54"/>
    </row>
    <row r="2" spans="1:7" x14ac:dyDescent="0.3">
      <c r="A2" s="54" t="s">
        <v>95</v>
      </c>
      <c r="B2" s="54"/>
      <c r="C2" s="54"/>
      <c r="D2" s="54"/>
      <c r="E2" s="54"/>
      <c r="F2" s="54"/>
    </row>
    <row r="3" spans="1:7" x14ac:dyDescent="0.3">
      <c r="A3" s="54" t="s">
        <v>180</v>
      </c>
      <c r="B3" s="54"/>
      <c r="C3" s="54"/>
      <c r="D3" s="54"/>
      <c r="E3" s="54"/>
      <c r="F3" s="54"/>
    </row>
    <row r="4" spans="1:7" x14ac:dyDescent="0.3">
      <c r="A4" s="57" t="s">
        <v>176</v>
      </c>
      <c r="B4" s="57"/>
      <c r="C4" s="57"/>
      <c r="D4" s="57"/>
      <c r="E4" s="57"/>
      <c r="F4" s="57"/>
      <c r="G4" s="2"/>
    </row>
    <row r="5" spans="1:7" ht="10.5" customHeight="1" x14ac:dyDescent="0.3"/>
    <row r="6" spans="1:7" s="3" customFormat="1" ht="12.75" customHeight="1" x14ac:dyDescent="0.3">
      <c r="C6" s="56">
        <v>2017</v>
      </c>
      <c r="D6" s="56"/>
      <c r="E6" s="56">
        <v>2016</v>
      </c>
      <c r="F6" s="56"/>
    </row>
    <row r="7" spans="1:7" ht="13.5" customHeight="1" x14ac:dyDescent="0.3">
      <c r="A7" s="4" t="s">
        <v>1</v>
      </c>
    </row>
    <row r="8" spans="1:7" ht="15.75" customHeight="1" x14ac:dyDescent="0.35">
      <c r="B8" s="6" t="s">
        <v>2</v>
      </c>
    </row>
    <row r="9" spans="1:7" x14ac:dyDescent="0.3">
      <c r="B9" s="1" t="s">
        <v>182</v>
      </c>
      <c r="C9" s="10" t="s">
        <v>3</v>
      </c>
      <c r="D9" s="7">
        <v>28172989.519999996</v>
      </c>
      <c r="F9" s="7">
        <v>39665389.57</v>
      </c>
    </row>
    <row r="10" spans="1:7" x14ac:dyDescent="0.3">
      <c r="B10" s="1" t="s">
        <v>183</v>
      </c>
      <c r="D10" s="7">
        <v>0</v>
      </c>
      <c r="F10" s="7">
        <v>0</v>
      </c>
    </row>
    <row r="11" spans="1:7" x14ac:dyDescent="0.3">
      <c r="B11" s="1" t="s">
        <v>184</v>
      </c>
      <c r="D11" s="7">
        <v>4121329.4000000004</v>
      </c>
      <c r="F11" s="7">
        <v>16317357.640000001</v>
      </c>
    </row>
    <row r="12" spans="1:7" x14ac:dyDescent="0.3">
      <c r="B12" s="1" t="s">
        <v>185</v>
      </c>
      <c r="D12" s="7">
        <v>113321.38</v>
      </c>
      <c r="F12" s="7">
        <v>54479.83</v>
      </c>
    </row>
    <row r="13" spans="1:7" x14ac:dyDescent="0.3">
      <c r="B13" s="1" t="s">
        <v>6</v>
      </c>
      <c r="D13" s="7">
        <v>0</v>
      </c>
      <c r="F13" s="7">
        <v>0</v>
      </c>
    </row>
    <row r="14" spans="1:7" s="4" customFormat="1" ht="15" customHeight="1" thickBot="1" x14ac:dyDescent="0.35">
      <c r="B14" s="4" t="s">
        <v>7</v>
      </c>
      <c r="C14" s="15"/>
      <c r="D14" s="8">
        <f>SUM(D9:D13)</f>
        <v>32407640.299999993</v>
      </c>
      <c r="E14" s="15"/>
      <c r="F14" s="8">
        <f>SUM(F9:F13)</f>
        <v>56037227.039999999</v>
      </c>
    </row>
    <row r="15" spans="1:7" ht="16.2" x14ac:dyDescent="0.35">
      <c r="B15" s="6" t="s">
        <v>8</v>
      </c>
    </row>
    <row r="16" spans="1:7" x14ac:dyDescent="0.3">
      <c r="B16" s="1" t="s">
        <v>4</v>
      </c>
      <c r="D16" s="7">
        <v>37074.910000000003</v>
      </c>
      <c r="F16" s="7">
        <v>37074.910000000003</v>
      </c>
    </row>
    <row r="17" spans="1:6" x14ac:dyDescent="0.3">
      <c r="B17" s="1" t="s">
        <v>5</v>
      </c>
      <c r="D17" s="7">
        <v>672382.48</v>
      </c>
      <c r="F17" s="7">
        <v>708049.82</v>
      </c>
    </row>
    <row r="18" spans="1:6" x14ac:dyDescent="0.3">
      <c r="B18" s="1" t="s">
        <v>9</v>
      </c>
      <c r="D18" s="7">
        <v>0</v>
      </c>
      <c r="F18" s="7">
        <v>0</v>
      </c>
    </row>
    <row r="19" spans="1:6" x14ac:dyDescent="0.3">
      <c r="B19" s="1" t="s">
        <v>186</v>
      </c>
      <c r="D19" s="7">
        <v>210373252.60999998</v>
      </c>
      <c r="F19" s="7">
        <v>182770060.57999998</v>
      </c>
    </row>
    <row r="20" spans="1:6" x14ac:dyDescent="0.3">
      <c r="B20" s="1" t="s">
        <v>187</v>
      </c>
      <c r="D20" s="7">
        <v>110000</v>
      </c>
      <c r="F20" s="7">
        <v>110000</v>
      </c>
    </row>
    <row r="21" spans="1:6" x14ac:dyDescent="0.3">
      <c r="B21" s="1" t="s">
        <v>10</v>
      </c>
      <c r="D21" s="7">
        <v>0</v>
      </c>
      <c r="F21" s="7">
        <v>0</v>
      </c>
    </row>
    <row r="22" spans="1:6" s="4" customFormat="1" ht="16.2" thickBot="1" x14ac:dyDescent="0.35">
      <c r="B22" s="4" t="s">
        <v>11</v>
      </c>
      <c r="C22" s="15"/>
      <c r="D22" s="8">
        <f>SUM(D16:D21)</f>
        <v>211192709.99999997</v>
      </c>
      <c r="E22" s="15"/>
      <c r="F22" s="8">
        <f>SUM(F16:F21)</f>
        <v>183625185.30999997</v>
      </c>
    </row>
    <row r="23" spans="1:6" s="4" customFormat="1" ht="16.2" thickBot="1" x14ac:dyDescent="0.35">
      <c r="A23" s="4" t="s">
        <v>12</v>
      </c>
      <c r="C23" s="15"/>
      <c r="D23" s="9">
        <f>+D22+D14</f>
        <v>243600350.29999995</v>
      </c>
      <c r="E23" s="15"/>
      <c r="F23" s="9">
        <f>+F22+F14</f>
        <v>239662412.34999996</v>
      </c>
    </row>
    <row r="24" spans="1:6" x14ac:dyDescent="0.3">
      <c r="A24" s="4" t="s">
        <v>188</v>
      </c>
    </row>
    <row r="25" spans="1:6" ht="15" customHeight="1" x14ac:dyDescent="0.35">
      <c r="B25" s="6" t="s">
        <v>13</v>
      </c>
    </row>
    <row r="26" spans="1:6" x14ac:dyDescent="0.3">
      <c r="B26" s="1" t="s">
        <v>14</v>
      </c>
      <c r="D26" s="7">
        <v>3789136.75</v>
      </c>
      <c r="F26" s="7">
        <v>3323694.07</v>
      </c>
    </row>
    <row r="27" spans="1:6" x14ac:dyDescent="0.3">
      <c r="B27" s="1" t="s">
        <v>15</v>
      </c>
      <c r="D27" s="7">
        <v>8738780.3128571454</v>
      </c>
      <c r="F27" s="7">
        <v>16587535.390000001</v>
      </c>
    </row>
    <row r="28" spans="1:6" x14ac:dyDescent="0.3">
      <c r="B28" s="1" t="s">
        <v>16</v>
      </c>
      <c r="D28" s="7">
        <v>2704194.3599999989</v>
      </c>
      <c r="F28" s="7">
        <v>10980750.42</v>
      </c>
    </row>
    <row r="29" spans="1:6" x14ac:dyDescent="0.3">
      <c r="B29" s="1" t="s">
        <v>17</v>
      </c>
      <c r="D29" s="7">
        <v>10072044.189999999</v>
      </c>
      <c r="F29" s="7">
        <v>8105224.8700000001</v>
      </c>
    </row>
    <row r="30" spans="1:6" x14ac:dyDescent="0.3">
      <c r="B30" s="1" t="s">
        <v>18</v>
      </c>
      <c r="D30" s="7">
        <v>1257828.3200000003</v>
      </c>
      <c r="F30" s="7">
        <v>5195551.0000000009</v>
      </c>
    </row>
    <row r="31" spans="1:6" x14ac:dyDescent="0.3">
      <c r="B31" s="1" t="s">
        <v>22</v>
      </c>
      <c r="D31" s="7">
        <v>1113507.53</v>
      </c>
      <c r="F31" s="7">
        <v>0</v>
      </c>
    </row>
    <row r="32" spans="1:6" s="4" customFormat="1" ht="16.2" thickBot="1" x14ac:dyDescent="0.35">
      <c r="B32" s="4" t="s">
        <v>19</v>
      </c>
      <c r="C32" s="15"/>
      <c r="D32" s="8">
        <f>SUM(D26:D31)</f>
        <v>27675491.462857146</v>
      </c>
      <c r="E32" s="15"/>
      <c r="F32" s="8">
        <f>SUM(F26:F31)</f>
        <v>44192755.75</v>
      </c>
    </row>
    <row r="33" spans="1:18" ht="15.75" customHeight="1" x14ac:dyDescent="0.35">
      <c r="B33" s="6" t="s">
        <v>20</v>
      </c>
    </row>
    <row r="34" spans="1:18" x14ac:dyDescent="0.3">
      <c r="B34" s="1" t="s">
        <v>14</v>
      </c>
      <c r="D34" s="7">
        <v>4672223.99</v>
      </c>
      <c r="F34" s="7">
        <v>6360475.5299999965</v>
      </c>
    </row>
    <row r="35" spans="1:18" x14ac:dyDescent="0.3">
      <c r="B35" s="1" t="s">
        <v>18</v>
      </c>
      <c r="D35" s="7">
        <v>0</v>
      </c>
      <c r="F35" s="7">
        <v>0</v>
      </c>
      <c r="G35" s="5"/>
    </row>
    <row r="36" spans="1:18" x14ac:dyDescent="0.3">
      <c r="B36" s="1" t="s">
        <v>21</v>
      </c>
      <c r="D36" s="7">
        <v>0</v>
      </c>
      <c r="F36" s="7">
        <v>0</v>
      </c>
    </row>
    <row r="37" spans="1:18" x14ac:dyDescent="0.3">
      <c r="B37" s="1" t="s">
        <v>22</v>
      </c>
      <c r="D37" s="7">
        <v>1969005.66</v>
      </c>
      <c r="F37" s="7">
        <v>954202.72000000009</v>
      </c>
    </row>
    <row r="38" spans="1:18" s="4" customFormat="1" ht="16.5" customHeight="1" thickBot="1" x14ac:dyDescent="0.35">
      <c r="B38" s="4" t="s">
        <v>23</v>
      </c>
      <c r="C38" s="15"/>
      <c r="D38" s="8">
        <f>SUM(D34:D37)</f>
        <v>6641229.6500000004</v>
      </c>
      <c r="E38" s="15"/>
      <c r="F38" s="8">
        <f>SUM(F34:F37)</f>
        <v>7314678.2499999963</v>
      </c>
    </row>
    <row r="39" spans="1:18" s="4" customFormat="1" ht="16.2" thickBot="1" x14ac:dyDescent="0.35">
      <c r="A39" s="4" t="s">
        <v>24</v>
      </c>
      <c r="C39" s="15"/>
      <c r="D39" s="9">
        <f>+D38+D32</f>
        <v>34316721.112857148</v>
      </c>
      <c r="E39" s="15"/>
      <c r="F39" s="9">
        <f>+F38+F32</f>
        <v>51507434</v>
      </c>
    </row>
    <row r="40" spans="1:18" x14ac:dyDescent="0.3">
      <c r="A40" s="4" t="s">
        <v>25</v>
      </c>
      <c r="D40" s="7"/>
      <c r="F40" s="7"/>
    </row>
    <row r="41" spans="1:18" x14ac:dyDescent="0.3">
      <c r="B41" s="1" t="s">
        <v>26</v>
      </c>
      <c r="D41" s="11">
        <v>209283629.19000003</v>
      </c>
      <c r="F41" s="11">
        <v>188154978.34999999</v>
      </c>
    </row>
    <row r="42" spans="1:18" s="4" customFormat="1" ht="17.25" customHeight="1" thickBot="1" x14ac:dyDescent="0.35">
      <c r="A42" s="4" t="s">
        <v>27</v>
      </c>
      <c r="C42" s="15" t="s">
        <v>3</v>
      </c>
      <c r="D42" s="9">
        <f>+D39+D41</f>
        <v>243600350.30285716</v>
      </c>
      <c r="E42" s="15"/>
      <c r="F42" s="9">
        <f>+F39+F41</f>
        <v>239662412.34999999</v>
      </c>
      <c r="M42" s="14"/>
      <c r="N42" s="12"/>
      <c r="O42" s="13"/>
      <c r="P42" s="12"/>
      <c r="Q42" s="13"/>
      <c r="R42" s="12"/>
    </row>
    <row r="43" spans="1:18" ht="21.75" customHeight="1" x14ac:dyDescent="0.3">
      <c r="A43" s="54" t="s">
        <v>194</v>
      </c>
      <c r="B43" s="54"/>
      <c r="C43" s="54"/>
      <c r="D43" s="54"/>
      <c r="E43" s="54"/>
      <c r="F43" s="54"/>
      <c r="M43" s="55"/>
      <c r="N43" s="55"/>
      <c r="O43" s="55"/>
      <c r="P43" s="55"/>
      <c r="Q43" s="55"/>
      <c r="R43" s="55"/>
    </row>
    <row r="79" spans="1:6" x14ac:dyDescent="0.3">
      <c r="A79" s="54"/>
      <c r="B79" s="54"/>
      <c r="C79" s="54"/>
      <c r="D79" s="54"/>
      <c r="E79" s="54"/>
      <c r="F79" s="54"/>
    </row>
  </sheetData>
  <sheetProtection password="F496" sheet="1" objects="1" scenarios="1" selectLockedCells="1" selectUnlockedCells="1"/>
  <mergeCells count="9">
    <mergeCell ref="A79:F79"/>
    <mergeCell ref="M43:R43"/>
    <mergeCell ref="A1:F1"/>
    <mergeCell ref="A2:F2"/>
    <mergeCell ref="A3:F3"/>
    <mergeCell ref="E6:F6"/>
    <mergeCell ref="C6:D6"/>
    <mergeCell ref="A4:F4"/>
    <mergeCell ref="A43:F43"/>
  </mergeCells>
  <printOptions horizontalCentered="1"/>
  <pageMargins left="0.34" right="0.26" top="0.98425196850393704" bottom="0.39370078740157499" header="0.31496062992126" footer="0.31496062992126"/>
  <pageSetup firstPageNumber="4" orientation="portrait" useFirstPageNumber="1" horizontalDpi="4294967293" r:id="rId1"/>
  <headerFooter>
    <oddFooter>&amp;C&amp;"Times New Roman,Regular"&amp;12&amp;P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zoomScaleNormal="100" zoomScaleSheetLayoutView="115" zoomScalePageLayoutView="80" workbookViewId="0">
      <selection sqref="A1:F1"/>
    </sheetView>
  </sheetViews>
  <sheetFormatPr defaultColWidth="9.109375" defaultRowHeight="15.6" x14ac:dyDescent="0.3"/>
  <cols>
    <col min="1" max="1" width="3.33203125" style="1" customWidth="1"/>
    <col min="2" max="2" width="37.5546875" style="1" customWidth="1"/>
    <col min="3" max="3" width="2.33203125" style="1" customWidth="1"/>
    <col min="4" max="4" width="17.44140625" style="5" customWidth="1"/>
    <col min="5" max="5" width="2.33203125" style="1" customWidth="1"/>
    <col min="6" max="6" width="16.5546875" style="5" customWidth="1"/>
    <col min="7" max="7" width="12.88671875" style="1" bestFit="1" customWidth="1"/>
    <col min="8" max="16384" width="9.109375" style="1"/>
  </cols>
  <sheetData>
    <row r="1" spans="1:6" x14ac:dyDescent="0.3">
      <c r="A1" s="54" t="s">
        <v>0</v>
      </c>
      <c r="B1" s="54"/>
      <c r="C1" s="54"/>
      <c r="D1" s="54"/>
      <c r="E1" s="54"/>
      <c r="F1" s="54"/>
    </row>
    <row r="2" spans="1:6" x14ac:dyDescent="0.3">
      <c r="A2" s="54" t="s">
        <v>94</v>
      </c>
      <c r="B2" s="54"/>
      <c r="C2" s="54"/>
      <c r="D2" s="54"/>
      <c r="E2" s="54"/>
      <c r="F2" s="54"/>
    </row>
    <row r="3" spans="1:6" x14ac:dyDescent="0.3">
      <c r="A3" s="54" t="s">
        <v>179</v>
      </c>
      <c r="B3" s="54"/>
      <c r="C3" s="54"/>
      <c r="D3" s="54"/>
      <c r="E3" s="54"/>
      <c r="F3" s="54"/>
    </row>
    <row r="4" spans="1:6" x14ac:dyDescent="0.3">
      <c r="A4" s="57" t="s">
        <v>176</v>
      </c>
      <c r="B4" s="57"/>
      <c r="C4" s="57"/>
      <c r="D4" s="57"/>
      <c r="E4" s="57"/>
      <c r="F4" s="57"/>
    </row>
    <row r="6" spans="1:6" x14ac:dyDescent="0.3">
      <c r="C6" s="56">
        <v>2017</v>
      </c>
      <c r="D6" s="56"/>
      <c r="E6" s="56">
        <v>2016</v>
      </c>
      <c r="F6" s="56"/>
    </row>
    <row r="7" spans="1:6" x14ac:dyDescent="0.3">
      <c r="A7" s="4" t="s">
        <v>28</v>
      </c>
    </row>
    <row r="8" spans="1:6" x14ac:dyDescent="0.3">
      <c r="B8" s="1" t="s">
        <v>189</v>
      </c>
      <c r="C8" s="1" t="s">
        <v>3</v>
      </c>
      <c r="D8" s="7">
        <v>6418568.620000001</v>
      </c>
      <c r="E8" s="1" t="s">
        <v>3</v>
      </c>
      <c r="F8" s="7">
        <v>4921994.0199999996</v>
      </c>
    </row>
    <row r="9" spans="1:6" x14ac:dyDescent="0.3">
      <c r="B9" s="1" t="s">
        <v>30</v>
      </c>
      <c r="D9" s="7">
        <v>83925092</v>
      </c>
      <c r="F9" s="7">
        <v>74398850</v>
      </c>
    </row>
    <row r="10" spans="1:6" x14ac:dyDescent="0.3">
      <c r="B10" s="1" t="s">
        <v>31</v>
      </c>
      <c r="D10" s="7">
        <v>0</v>
      </c>
      <c r="F10" s="7">
        <v>0</v>
      </c>
    </row>
    <row r="11" spans="1:6" x14ac:dyDescent="0.3">
      <c r="B11" s="1" t="s">
        <v>190</v>
      </c>
      <c r="D11" s="7">
        <v>9090592.2700000014</v>
      </c>
      <c r="F11" s="7">
        <v>8465088.0299999993</v>
      </c>
    </row>
    <row r="12" spans="1:6" x14ac:dyDescent="0.3">
      <c r="B12" s="1" t="s">
        <v>32</v>
      </c>
      <c r="D12" s="7">
        <v>0</v>
      </c>
      <c r="F12" s="7">
        <v>45835.329999999994</v>
      </c>
    </row>
    <row r="13" spans="1:6" x14ac:dyDescent="0.3">
      <c r="B13" s="1" t="s">
        <v>33</v>
      </c>
      <c r="D13" s="7">
        <v>0</v>
      </c>
      <c r="F13" s="7">
        <v>0</v>
      </c>
    </row>
    <row r="14" spans="1:6" ht="17.399999999999999" x14ac:dyDescent="0.45">
      <c r="B14" s="1" t="s">
        <v>34</v>
      </c>
      <c r="D14" s="44">
        <v>555134</v>
      </c>
      <c r="F14" s="44">
        <v>423769.48</v>
      </c>
    </row>
    <row r="15" spans="1:6" s="4" customFormat="1" ht="17.399999999999999" x14ac:dyDescent="0.45">
      <c r="A15" s="4" t="s">
        <v>35</v>
      </c>
      <c r="C15" s="15" t="s">
        <v>3</v>
      </c>
      <c r="D15" s="45">
        <f>SUM(D8:D14)</f>
        <v>99989386.890000001</v>
      </c>
      <c r="E15" s="15" t="s">
        <v>3</v>
      </c>
      <c r="F15" s="45">
        <f>SUM(F8:F14)</f>
        <v>88255536.859999999</v>
      </c>
    </row>
    <row r="17" spans="1:6" ht="16.2" x14ac:dyDescent="0.35">
      <c r="A17" s="4" t="s">
        <v>36</v>
      </c>
      <c r="B17" s="6"/>
    </row>
    <row r="18" spans="1:6" x14ac:dyDescent="0.3">
      <c r="B18" s="1" t="s">
        <v>191</v>
      </c>
      <c r="D18" s="7">
        <v>39254217.039999999</v>
      </c>
      <c r="F18" s="7">
        <v>35402294.859999999</v>
      </c>
    </row>
    <row r="19" spans="1:6" x14ac:dyDescent="0.3">
      <c r="B19" s="1" t="s">
        <v>38</v>
      </c>
      <c r="D19" s="7">
        <v>40433205.100000001</v>
      </c>
      <c r="F19" s="7">
        <v>32703701.880000003</v>
      </c>
    </row>
    <row r="20" spans="1:6" x14ac:dyDescent="0.3">
      <c r="B20" s="1" t="s">
        <v>192</v>
      </c>
      <c r="D20" s="7">
        <v>11084517.76</v>
      </c>
      <c r="F20" s="7">
        <v>6277122.459999999</v>
      </c>
    </row>
    <row r="21" spans="1:6" ht="17.399999999999999" x14ac:dyDescent="0.45">
      <c r="B21" s="1" t="s">
        <v>193</v>
      </c>
      <c r="D21" s="44">
        <v>354548.29</v>
      </c>
      <c r="F21" s="44">
        <v>536365.14</v>
      </c>
    </row>
    <row r="22" spans="1:6" s="4" customFormat="1" ht="17.399999999999999" x14ac:dyDescent="0.45">
      <c r="A22" s="4" t="s">
        <v>39</v>
      </c>
      <c r="C22" s="15" t="s">
        <v>3</v>
      </c>
      <c r="D22" s="45">
        <f>SUM(D18:D21)</f>
        <v>91126488.190000013</v>
      </c>
      <c r="E22" s="15" t="s">
        <v>3</v>
      </c>
      <c r="F22" s="45">
        <f>SUM(F18:F21)</f>
        <v>74919484.340000004</v>
      </c>
    </row>
    <row r="24" spans="1:6" x14ac:dyDescent="0.3">
      <c r="A24" s="4" t="s">
        <v>40</v>
      </c>
      <c r="C24" s="4"/>
      <c r="D24" s="16">
        <f>+D15-D22</f>
        <v>8862898.6999999881</v>
      </c>
      <c r="E24" s="4"/>
      <c r="F24" s="16">
        <f>+F15-F22</f>
        <v>13336052.519999996</v>
      </c>
    </row>
    <row r="25" spans="1:6" x14ac:dyDescent="0.3">
      <c r="B25" s="1" t="s">
        <v>41</v>
      </c>
    </row>
    <row r="26" spans="1:6" x14ac:dyDescent="0.3">
      <c r="B26" s="1" t="s">
        <v>42</v>
      </c>
      <c r="D26" s="5">
        <v>0</v>
      </c>
      <c r="F26" s="5">
        <v>0</v>
      </c>
    </row>
    <row r="27" spans="1:6" ht="17.399999999999999" x14ac:dyDescent="0.45">
      <c r="B27" s="1" t="s">
        <v>43</v>
      </c>
      <c r="D27" s="44">
        <v>-4087886.92</v>
      </c>
      <c r="F27" s="44">
        <v>-3932587.32</v>
      </c>
    </row>
    <row r="28" spans="1:6" ht="17.399999999999999" x14ac:dyDescent="0.45">
      <c r="A28" s="4" t="s">
        <v>44</v>
      </c>
      <c r="C28" s="15" t="s">
        <v>3</v>
      </c>
      <c r="D28" s="45">
        <f>SUM(D24:D27)</f>
        <v>4775011.7799999882</v>
      </c>
      <c r="E28" s="15" t="s">
        <v>3</v>
      </c>
      <c r="F28" s="45">
        <f>SUM(F24:F27)</f>
        <v>9403465.1999999955</v>
      </c>
    </row>
    <row r="29" spans="1:6" s="4" customFormat="1" x14ac:dyDescent="0.3"/>
    <row r="40" spans="1:6" x14ac:dyDescent="0.3">
      <c r="A40" s="54" t="s">
        <v>181</v>
      </c>
      <c r="B40" s="54"/>
      <c r="C40" s="54"/>
      <c r="D40" s="54"/>
      <c r="E40" s="54"/>
      <c r="F40" s="54"/>
    </row>
  </sheetData>
  <sheetProtection password="F496" sheet="1" objects="1" scenarios="1" selectLockedCells="1" selectUnlockedCells="1"/>
  <mergeCells count="7">
    <mergeCell ref="A40:F40"/>
    <mergeCell ref="E6:F6"/>
    <mergeCell ref="C6:D6"/>
    <mergeCell ref="A1:F1"/>
    <mergeCell ref="A2:F2"/>
    <mergeCell ref="A3:F3"/>
    <mergeCell ref="A4:F4"/>
  </mergeCells>
  <printOptions horizontalCentered="1"/>
  <pageMargins left="0.36" right="0.26" top="0.98425196850393704" bottom="0.78740157480314998" header="0.31496062992126" footer="0.31496062992126"/>
  <pageSetup firstPageNumber="5" orientation="portrait" useFirstPageNumber="1" horizontalDpi="4294967293" r:id="rId1"/>
  <headerFooter>
    <oddFooter xml:space="preserve">&amp;C&amp;"Times New Roman,Regular"&amp;12&amp;P
</oddFooter>
  </headerFooter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zoomScaleNormal="100" zoomScaleSheetLayoutView="85" zoomScalePageLayoutView="80" workbookViewId="0">
      <selection sqref="A1:E1"/>
    </sheetView>
  </sheetViews>
  <sheetFormatPr defaultColWidth="9.109375" defaultRowHeight="15.6" x14ac:dyDescent="0.3"/>
  <cols>
    <col min="1" max="1" width="42.77734375" style="1" customWidth="1"/>
    <col min="2" max="2" width="2.109375" style="31" bestFit="1" customWidth="1"/>
    <col min="3" max="3" width="17.33203125" style="1" customWidth="1"/>
    <col min="4" max="4" width="2.109375" style="31" bestFit="1" customWidth="1"/>
    <col min="5" max="5" width="17.109375" style="1" customWidth="1"/>
    <col min="6" max="16384" width="9.109375" style="1"/>
  </cols>
  <sheetData>
    <row r="1" spans="1:5" x14ac:dyDescent="0.3">
      <c r="A1" s="54" t="s">
        <v>0</v>
      </c>
      <c r="B1" s="54"/>
      <c r="C1" s="54"/>
      <c r="D1" s="54"/>
      <c r="E1" s="54"/>
    </row>
    <row r="2" spans="1:5" x14ac:dyDescent="0.3">
      <c r="A2" s="54" t="s">
        <v>97</v>
      </c>
      <c r="B2" s="54"/>
      <c r="C2" s="54"/>
      <c r="D2" s="54"/>
      <c r="E2" s="54"/>
    </row>
    <row r="3" spans="1:5" x14ac:dyDescent="0.3">
      <c r="A3" s="54" t="s">
        <v>175</v>
      </c>
      <c r="B3" s="54"/>
      <c r="C3" s="54"/>
      <c r="D3" s="54"/>
      <c r="E3" s="54"/>
    </row>
    <row r="4" spans="1:5" x14ac:dyDescent="0.3">
      <c r="A4" s="57" t="s">
        <v>176</v>
      </c>
      <c r="B4" s="57"/>
      <c r="C4" s="57"/>
      <c r="D4" s="57"/>
      <c r="E4" s="57"/>
    </row>
    <row r="6" spans="1:5" ht="15" customHeight="1" x14ac:dyDescent="0.3">
      <c r="B6" s="56">
        <v>2017</v>
      </c>
      <c r="C6" s="56"/>
      <c r="D6" s="56">
        <v>2016</v>
      </c>
      <c r="E6" s="56"/>
    </row>
    <row r="7" spans="1:5" x14ac:dyDescent="0.3">
      <c r="A7" s="4" t="s">
        <v>51</v>
      </c>
    </row>
    <row r="8" spans="1:5" x14ac:dyDescent="0.3">
      <c r="A8" s="4" t="s">
        <v>52</v>
      </c>
    </row>
    <row r="9" spans="1:5" x14ac:dyDescent="0.3">
      <c r="A9" s="1" t="s">
        <v>53</v>
      </c>
      <c r="B9" s="31" t="s">
        <v>3</v>
      </c>
      <c r="C9" s="5">
        <v>6418568.620000001</v>
      </c>
      <c r="D9" s="31" t="s">
        <v>3</v>
      </c>
      <c r="E9" s="5">
        <v>4921994.0199999996</v>
      </c>
    </row>
    <row r="10" spans="1:5" x14ac:dyDescent="0.3">
      <c r="A10" s="1" t="s">
        <v>54</v>
      </c>
      <c r="C10" s="5">
        <v>83925092</v>
      </c>
      <c r="E10" s="5">
        <v>74398850</v>
      </c>
    </row>
    <row r="11" spans="1:5" x14ac:dyDescent="0.3">
      <c r="A11" s="1" t="s">
        <v>55</v>
      </c>
      <c r="C11" s="5">
        <v>9035941.6900000013</v>
      </c>
      <c r="E11" s="5">
        <v>8396902.6600000001</v>
      </c>
    </row>
    <row r="12" spans="1:5" x14ac:dyDescent="0.3">
      <c r="A12" s="1" t="s">
        <v>56</v>
      </c>
      <c r="C12" s="5">
        <v>54650.579999999994</v>
      </c>
      <c r="E12" s="5">
        <v>68185.37</v>
      </c>
    </row>
    <row r="13" spans="1:5" x14ac:dyDescent="0.3">
      <c r="A13" s="1" t="s">
        <v>57</v>
      </c>
      <c r="C13" s="5">
        <v>0</v>
      </c>
      <c r="E13" s="5">
        <v>0</v>
      </c>
    </row>
    <row r="14" spans="1:5" ht="17.399999999999999" x14ac:dyDescent="0.45">
      <c r="A14" s="1" t="s">
        <v>58</v>
      </c>
      <c r="C14" s="46">
        <v>48680162.149999999</v>
      </c>
      <c r="E14" s="46">
        <v>25518916.359999999</v>
      </c>
    </row>
    <row r="15" spans="1:5" s="4" customFormat="1" ht="17.399999999999999" x14ac:dyDescent="0.45">
      <c r="A15" s="4" t="s">
        <v>59</v>
      </c>
      <c r="B15" s="30" t="s">
        <v>3</v>
      </c>
      <c r="C15" s="47">
        <f>SUM(C9:C14)</f>
        <v>148114415.03999999</v>
      </c>
      <c r="D15" s="30" t="s">
        <v>3</v>
      </c>
      <c r="E15" s="47">
        <f>SUM(E9:E14)</f>
        <v>113304848.41</v>
      </c>
    </row>
    <row r="16" spans="1:5" s="4" customFormat="1" x14ac:dyDescent="0.3">
      <c r="A16" s="4" t="s">
        <v>60</v>
      </c>
      <c r="B16" s="32"/>
      <c r="C16" s="27"/>
      <c r="D16" s="32"/>
      <c r="E16" s="27"/>
    </row>
    <row r="17" spans="1:5" x14ac:dyDescent="0.3">
      <c r="A17" s="1" t="s">
        <v>61</v>
      </c>
      <c r="C17" s="7">
        <v>41371290.329999998</v>
      </c>
      <c r="E17" s="7">
        <v>31066650.839999996</v>
      </c>
    </row>
    <row r="18" spans="1:5" x14ac:dyDescent="0.3">
      <c r="A18" s="1" t="s">
        <v>62</v>
      </c>
      <c r="C18" s="7">
        <v>27855842.899999999</v>
      </c>
      <c r="E18" s="7">
        <v>4263390.8800000008</v>
      </c>
    </row>
    <row r="19" spans="1:5" x14ac:dyDescent="0.3">
      <c r="A19" s="1" t="s">
        <v>63</v>
      </c>
      <c r="C19" s="7">
        <v>37991120.067142859</v>
      </c>
      <c r="E19" s="7">
        <v>35053392.899999999</v>
      </c>
    </row>
    <row r="20" spans="1:5" x14ac:dyDescent="0.3">
      <c r="A20" s="1" t="s">
        <v>64</v>
      </c>
      <c r="C20" s="7">
        <v>354548.29000000004</v>
      </c>
      <c r="E20" s="7">
        <v>536365.14</v>
      </c>
    </row>
    <row r="21" spans="1:5" x14ac:dyDescent="0.3">
      <c r="A21" s="1" t="s">
        <v>65</v>
      </c>
      <c r="C21" s="29">
        <v>31193033.149999999</v>
      </c>
      <c r="E21" s="29">
        <v>18376489.879999999</v>
      </c>
    </row>
    <row r="22" spans="1:5" s="4" customFormat="1" ht="17.399999999999999" x14ac:dyDescent="0.45">
      <c r="A22" s="4" t="s">
        <v>66</v>
      </c>
      <c r="B22" s="30"/>
      <c r="C22" s="46">
        <f>SUM(C17:C21)</f>
        <v>138765834.73714286</v>
      </c>
      <c r="D22" s="30"/>
      <c r="E22" s="46">
        <f>SUM(E17:E21)</f>
        <v>89296289.640000001</v>
      </c>
    </row>
    <row r="23" spans="1:5" s="4" customFormat="1" ht="17.399999999999999" x14ac:dyDescent="0.45">
      <c r="A23" s="4" t="s">
        <v>67</v>
      </c>
      <c r="B23" s="30" t="s">
        <v>3</v>
      </c>
      <c r="C23" s="47">
        <f>+C15-C22</f>
        <v>9348580.3028571308</v>
      </c>
      <c r="D23" s="30" t="s">
        <v>3</v>
      </c>
      <c r="E23" s="47">
        <f>+E15-E22</f>
        <v>24008558.769999996</v>
      </c>
    </row>
    <row r="24" spans="1:5" s="4" customFormat="1" x14ac:dyDescent="0.3">
      <c r="A24" s="4" t="s">
        <v>68</v>
      </c>
      <c r="B24" s="32"/>
      <c r="C24" s="27"/>
      <c r="D24" s="32"/>
      <c r="E24" s="27"/>
    </row>
    <row r="25" spans="1:5" s="4" customFormat="1" x14ac:dyDescent="0.3">
      <c r="A25" s="4" t="s">
        <v>69</v>
      </c>
      <c r="B25" s="32"/>
      <c r="C25" s="27"/>
      <c r="D25" s="32"/>
      <c r="E25" s="27"/>
    </row>
    <row r="26" spans="1:5" x14ac:dyDescent="0.3">
      <c r="A26" s="1" t="s">
        <v>70</v>
      </c>
      <c r="C26" s="7">
        <v>0</v>
      </c>
      <c r="E26" s="7">
        <v>0</v>
      </c>
    </row>
    <row r="27" spans="1:5" x14ac:dyDescent="0.3">
      <c r="A27" s="1" t="s">
        <v>71</v>
      </c>
      <c r="C27" s="29"/>
      <c r="E27" s="29"/>
    </row>
    <row r="28" spans="1:5" x14ac:dyDescent="0.3">
      <c r="A28" s="1" t="s">
        <v>72</v>
      </c>
      <c r="C28" s="7">
        <v>0</v>
      </c>
      <c r="E28" s="7">
        <v>0</v>
      </c>
    </row>
    <row r="29" spans="1:5" x14ac:dyDescent="0.3">
      <c r="A29" s="1" t="s">
        <v>73</v>
      </c>
      <c r="C29" s="7">
        <v>0</v>
      </c>
      <c r="E29" s="7">
        <v>0</v>
      </c>
    </row>
    <row r="30" spans="1:5" x14ac:dyDescent="0.3">
      <c r="A30" s="1" t="s">
        <v>74</v>
      </c>
      <c r="C30" s="29">
        <v>0</v>
      </c>
      <c r="E30" s="29">
        <v>0</v>
      </c>
    </row>
    <row r="31" spans="1:5" s="4" customFormat="1" x14ac:dyDescent="0.3">
      <c r="A31" s="4" t="s">
        <v>75</v>
      </c>
      <c r="B31" s="30"/>
      <c r="C31" s="27">
        <f>SUM(C26:C30)</f>
        <v>0</v>
      </c>
      <c r="D31" s="30"/>
      <c r="E31" s="27">
        <f>SUM(E26:E30)</f>
        <v>0</v>
      </c>
    </row>
    <row r="32" spans="1:5" s="4" customFormat="1" x14ac:dyDescent="0.3">
      <c r="A32" s="4" t="s">
        <v>60</v>
      </c>
      <c r="B32" s="32"/>
      <c r="C32" s="27"/>
      <c r="D32" s="32"/>
      <c r="E32" s="27"/>
    </row>
    <row r="33" spans="1:5" x14ac:dyDescent="0.3">
      <c r="A33" s="1" t="s">
        <v>76</v>
      </c>
      <c r="C33" s="7">
        <v>0</v>
      </c>
      <c r="E33" s="7">
        <v>0</v>
      </c>
    </row>
    <row r="34" spans="1:5" x14ac:dyDescent="0.3">
      <c r="A34" s="1" t="s">
        <v>77</v>
      </c>
      <c r="C34" s="7">
        <v>19632368.869999997</v>
      </c>
      <c r="E34" s="7">
        <v>12057224.639999999</v>
      </c>
    </row>
    <row r="35" spans="1:5" x14ac:dyDescent="0.3">
      <c r="A35" s="1" t="s">
        <v>78</v>
      </c>
      <c r="C35" s="7">
        <v>0</v>
      </c>
      <c r="E35" s="7">
        <v>0</v>
      </c>
    </row>
    <row r="36" spans="1:5" x14ac:dyDescent="0.3">
      <c r="A36" s="1" t="s">
        <v>79</v>
      </c>
      <c r="C36" s="7">
        <v>0</v>
      </c>
      <c r="E36" s="7">
        <v>0</v>
      </c>
    </row>
    <row r="37" spans="1:5" x14ac:dyDescent="0.3">
      <c r="A37" s="1" t="s">
        <v>80</v>
      </c>
      <c r="C37" s="7">
        <v>0</v>
      </c>
      <c r="E37" s="7">
        <v>0</v>
      </c>
    </row>
    <row r="38" spans="1:5" x14ac:dyDescent="0.3">
      <c r="A38" s="1" t="s">
        <v>81</v>
      </c>
      <c r="C38" s="29">
        <v>0</v>
      </c>
      <c r="E38" s="29">
        <v>0</v>
      </c>
    </row>
    <row r="39" spans="1:5" s="4" customFormat="1" ht="17.399999999999999" x14ac:dyDescent="0.45">
      <c r="A39" s="4" t="s">
        <v>66</v>
      </c>
      <c r="B39" s="30"/>
      <c r="C39" s="46">
        <f>SUM(C33:C38)</f>
        <v>19632368.869999997</v>
      </c>
      <c r="D39" s="30"/>
      <c r="E39" s="46">
        <f>SUM(E33:E38)</f>
        <v>12057224.639999999</v>
      </c>
    </row>
    <row r="40" spans="1:5" s="4" customFormat="1" ht="17.399999999999999" x14ac:dyDescent="0.45">
      <c r="A40" s="4" t="s">
        <v>82</v>
      </c>
      <c r="B40" s="30" t="s">
        <v>3</v>
      </c>
      <c r="C40" s="47">
        <f>+C31-C39</f>
        <v>-19632368.869999997</v>
      </c>
      <c r="D40" s="30" t="s">
        <v>3</v>
      </c>
      <c r="E40" s="47">
        <f>+E31-E39</f>
        <v>-12057224.639999999</v>
      </c>
    </row>
    <row r="41" spans="1:5" s="4" customFormat="1" x14ac:dyDescent="0.3">
      <c r="A41" s="4" t="s">
        <v>83</v>
      </c>
      <c r="B41" s="32"/>
      <c r="C41" s="27"/>
      <c r="D41" s="32"/>
      <c r="E41" s="27"/>
    </row>
    <row r="42" spans="1:5" s="4" customFormat="1" x14ac:dyDescent="0.3">
      <c r="A42" s="4" t="s">
        <v>52</v>
      </c>
      <c r="B42" s="32"/>
      <c r="C42" s="27"/>
      <c r="D42" s="32"/>
      <c r="E42" s="27"/>
    </row>
    <row r="43" spans="1:5" x14ac:dyDescent="0.3">
      <c r="A43" s="1" t="s">
        <v>84</v>
      </c>
      <c r="C43" s="29">
        <v>0</v>
      </c>
      <c r="E43" s="29">
        <v>0</v>
      </c>
    </row>
    <row r="44" spans="1:5" x14ac:dyDescent="0.3">
      <c r="A44" s="1" t="s">
        <v>85</v>
      </c>
      <c r="C44" s="29">
        <v>0</v>
      </c>
      <c r="E44" s="29">
        <v>0</v>
      </c>
    </row>
    <row r="45" spans="1:5" x14ac:dyDescent="0.3">
      <c r="A45" s="1" t="s">
        <v>75</v>
      </c>
      <c r="B45" s="30"/>
      <c r="C45" s="29">
        <f>SUM(C43:C44)</f>
        <v>0</v>
      </c>
      <c r="D45" s="30"/>
      <c r="E45" s="29">
        <f>SUM(E43:E44)</f>
        <v>0</v>
      </c>
    </row>
    <row r="46" spans="1:5" s="4" customFormat="1" x14ac:dyDescent="0.3">
      <c r="A46" s="4" t="s">
        <v>60</v>
      </c>
      <c r="B46" s="32"/>
      <c r="C46" s="27"/>
      <c r="D46" s="32"/>
      <c r="E46" s="27"/>
    </row>
    <row r="47" spans="1:5" x14ac:dyDescent="0.3">
      <c r="A47" s="1" t="s">
        <v>86</v>
      </c>
      <c r="C47" s="29">
        <v>0</v>
      </c>
      <c r="E47" s="29">
        <v>0</v>
      </c>
    </row>
    <row r="48" spans="1:5" x14ac:dyDescent="0.3">
      <c r="A48" s="1" t="s">
        <v>87</v>
      </c>
      <c r="C48" s="29">
        <v>0</v>
      </c>
      <c r="E48" s="29">
        <v>0</v>
      </c>
    </row>
    <row r="49" spans="1:5" x14ac:dyDescent="0.3">
      <c r="A49" s="1" t="s">
        <v>88</v>
      </c>
      <c r="C49" s="29">
        <v>1208611.4800000004</v>
      </c>
      <c r="E49" s="29">
        <v>3592057.7699999996</v>
      </c>
    </row>
    <row r="50" spans="1:5" ht="17.399999999999999" x14ac:dyDescent="0.45">
      <c r="A50" s="1" t="s">
        <v>66</v>
      </c>
      <c r="B50" s="30"/>
      <c r="C50" s="46">
        <f>SUM(C47:C49)</f>
        <v>1208611.4800000004</v>
      </c>
      <c r="D50" s="30"/>
      <c r="E50" s="46">
        <f>SUM(E47:E49)</f>
        <v>3592057.7699999996</v>
      </c>
    </row>
    <row r="51" spans="1:5" s="4" customFormat="1" ht="17.399999999999999" x14ac:dyDescent="0.45">
      <c r="A51" s="4" t="s">
        <v>89</v>
      </c>
      <c r="B51" s="30" t="s">
        <v>3</v>
      </c>
      <c r="C51" s="47">
        <f>+C45-C50</f>
        <v>-1208611.4800000004</v>
      </c>
      <c r="D51" s="30" t="s">
        <v>3</v>
      </c>
      <c r="E51" s="47">
        <f>+E45-E50</f>
        <v>-3592057.7699999996</v>
      </c>
    </row>
    <row r="52" spans="1:5" s="4" customFormat="1" x14ac:dyDescent="0.3">
      <c r="A52" s="4" t="s">
        <v>90</v>
      </c>
      <c r="B52" s="32"/>
      <c r="C52" s="27"/>
      <c r="D52" s="32"/>
      <c r="E52" s="27"/>
    </row>
    <row r="53" spans="1:5" s="4" customFormat="1" ht="19.2" x14ac:dyDescent="0.6">
      <c r="A53" s="4" t="s">
        <v>91</v>
      </c>
      <c r="B53" s="32"/>
      <c r="C53" s="48">
        <f>+C23+C40+C51</f>
        <v>-11492400.047142867</v>
      </c>
      <c r="D53" s="32"/>
      <c r="E53" s="48">
        <f>+E23+E40+E51</f>
        <v>8359276.3599999975</v>
      </c>
    </row>
    <row r="54" spans="1:5" ht="17.399999999999999" x14ac:dyDescent="0.45">
      <c r="A54" s="4" t="s">
        <v>92</v>
      </c>
      <c r="C54" s="46">
        <v>39665389.569999993</v>
      </c>
      <c r="E54" s="46">
        <v>31306113.210000001</v>
      </c>
    </row>
    <row r="55" spans="1:5" ht="17.399999999999999" x14ac:dyDescent="0.45">
      <c r="A55" s="4" t="s">
        <v>93</v>
      </c>
      <c r="B55" s="30" t="s">
        <v>3</v>
      </c>
      <c r="C55" s="47">
        <f>SUM(C53:C54)</f>
        <v>28172989.522857126</v>
      </c>
      <c r="D55" s="30" t="s">
        <v>3</v>
      </c>
      <c r="E55" s="47">
        <f>SUM(E53:E54)</f>
        <v>39665389.57</v>
      </c>
    </row>
    <row r="56" spans="1:5" x14ac:dyDescent="0.3">
      <c r="C56" s="25"/>
      <c r="E56" s="25"/>
    </row>
    <row r="57" spans="1:5" x14ac:dyDescent="0.3">
      <c r="C57" s="24"/>
      <c r="E57" s="24"/>
    </row>
    <row r="58" spans="1:5" x14ac:dyDescent="0.3">
      <c r="B58" s="55"/>
      <c r="C58" s="55"/>
      <c r="D58" s="55"/>
      <c r="E58" s="55"/>
    </row>
    <row r="59" spans="1:5" x14ac:dyDescent="0.3">
      <c r="B59" s="58"/>
      <c r="C59" s="58"/>
      <c r="D59" s="58"/>
      <c r="E59" s="58"/>
    </row>
  </sheetData>
  <sheetProtection password="F496" sheet="1" objects="1" scenarios="1" selectLockedCells="1" selectUnlockedCells="1"/>
  <mergeCells count="10">
    <mergeCell ref="D58:E58"/>
    <mergeCell ref="D59:E59"/>
    <mergeCell ref="B58:C58"/>
    <mergeCell ref="B59:C59"/>
    <mergeCell ref="B6:C6"/>
    <mergeCell ref="A1:E1"/>
    <mergeCell ref="A2:E2"/>
    <mergeCell ref="A3:E3"/>
    <mergeCell ref="A4:E4"/>
    <mergeCell ref="D6:E6"/>
  </mergeCells>
  <printOptions horizontalCentered="1"/>
  <pageMargins left="0.34" right="0.25" top="1" bottom="1" header="0.3" footer="0.3"/>
  <pageSetup firstPageNumber="6" orientation="portrait" useFirstPageNumber="1" horizontalDpi="4294967293" r:id="rId1"/>
  <headerFooter>
    <oddFooter>&amp;C&amp;"Times New Roman,Regular"&amp;12&amp;P</oddFooter>
  </headerFooter>
  <rowBreaks count="1" manualBreakCount="1">
    <brk id="4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1"/>
  <sheetViews>
    <sheetView zoomScaleNormal="100" zoomScaleSheetLayoutView="85" zoomScalePageLayoutView="80" workbookViewId="0">
      <selection sqref="A1:O1"/>
    </sheetView>
  </sheetViews>
  <sheetFormatPr defaultColWidth="9.109375" defaultRowHeight="15.6" x14ac:dyDescent="0.3"/>
  <cols>
    <col min="1" max="1" width="1.33203125" style="25" customWidth="1"/>
    <col min="2" max="2" width="1.6640625" style="25" customWidth="1"/>
    <col min="3" max="3" width="2.109375" style="25" customWidth="1"/>
    <col min="4" max="4" width="1.6640625" style="25" customWidth="1"/>
    <col min="5" max="5" width="37.109375" style="25" customWidth="1"/>
    <col min="6" max="6" width="2" style="25" customWidth="1"/>
    <col min="7" max="7" width="16.44140625" style="24" customWidth="1"/>
    <col min="8" max="8" width="1.109375" style="33" hidden="1" customWidth="1"/>
    <col min="9" max="9" width="16.88671875" style="24" customWidth="1"/>
    <col min="10" max="10" width="1.109375" style="33" hidden="1" customWidth="1"/>
    <col min="11" max="11" width="13.44140625" style="24" customWidth="1"/>
    <col min="12" max="12" width="1.33203125" style="33" hidden="1" customWidth="1"/>
    <col min="13" max="13" width="16.5546875" style="24" customWidth="1"/>
    <col min="14" max="14" width="0.5546875" style="33" hidden="1" customWidth="1"/>
    <col min="15" max="15" width="14.6640625" style="24" customWidth="1"/>
    <col min="16" max="16" width="14.33203125" style="25" bestFit="1" customWidth="1"/>
    <col min="17" max="17" width="15.33203125" style="25" bestFit="1" customWidth="1"/>
    <col min="18" max="18" width="14.33203125" style="25" bestFit="1" customWidth="1"/>
    <col min="19" max="16384" width="9.109375" style="25"/>
  </cols>
  <sheetData>
    <row r="1" spans="1:15" x14ac:dyDescent="0.3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5" x14ac:dyDescent="0.3">
      <c r="A2" s="59" t="s">
        <v>161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x14ac:dyDescent="0.3">
      <c r="A3" s="59" t="s">
        <v>175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6" spans="1:15" ht="15" customHeight="1" x14ac:dyDescent="0.3">
      <c r="A6" s="59" t="s">
        <v>160</v>
      </c>
      <c r="B6" s="59"/>
      <c r="C6" s="59"/>
      <c r="D6" s="59"/>
      <c r="E6" s="59"/>
      <c r="F6" s="60" t="s">
        <v>159</v>
      </c>
      <c r="G6" s="60"/>
      <c r="H6" s="60"/>
      <c r="I6" s="60"/>
      <c r="J6" s="61" t="s">
        <v>158</v>
      </c>
      <c r="K6" s="61"/>
      <c r="L6" s="61" t="s">
        <v>157</v>
      </c>
      <c r="M6" s="61"/>
      <c r="N6" s="61" t="s">
        <v>156</v>
      </c>
      <c r="O6" s="61"/>
    </row>
    <row r="7" spans="1:15" x14ac:dyDescent="0.3">
      <c r="A7" s="59"/>
      <c r="B7" s="59"/>
      <c r="C7" s="59"/>
      <c r="D7" s="59"/>
      <c r="E7" s="59"/>
      <c r="F7" s="60" t="s">
        <v>155</v>
      </c>
      <c r="G7" s="60"/>
      <c r="H7" s="60" t="s">
        <v>154</v>
      </c>
      <c r="I7" s="60"/>
      <c r="J7" s="61"/>
      <c r="K7" s="61"/>
      <c r="L7" s="61"/>
      <c r="M7" s="61"/>
      <c r="N7" s="61"/>
      <c r="O7" s="61"/>
    </row>
    <row r="8" spans="1:15" ht="20.25" customHeight="1" x14ac:dyDescent="0.3">
      <c r="A8" s="59"/>
      <c r="B8" s="59"/>
      <c r="C8" s="59"/>
      <c r="D8" s="59"/>
      <c r="E8" s="59"/>
      <c r="F8" s="63"/>
      <c r="G8" s="63"/>
      <c r="H8" s="63"/>
      <c r="I8" s="63"/>
      <c r="J8" s="62"/>
      <c r="K8" s="62"/>
      <c r="L8" s="62"/>
      <c r="M8" s="62"/>
      <c r="N8" s="62"/>
      <c r="O8" s="62"/>
    </row>
    <row r="9" spans="1:15" x14ac:dyDescent="0.3">
      <c r="A9" s="34" t="s">
        <v>28</v>
      </c>
    </row>
    <row r="10" spans="1:15" x14ac:dyDescent="0.3">
      <c r="B10" s="25" t="s">
        <v>153</v>
      </c>
      <c r="C10" s="25" t="s">
        <v>152</v>
      </c>
    </row>
    <row r="11" spans="1:15" x14ac:dyDescent="0.3">
      <c r="C11" s="35" t="s">
        <v>140</v>
      </c>
      <c r="D11" s="25" t="s">
        <v>29</v>
      </c>
    </row>
    <row r="12" spans="1:15" x14ac:dyDescent="0.3">
      <c r="E12" s="25" t="s">
        <v>151</v>
      </c>
      <c r="F12" s="25" t="s">
        <v>3</v>
      </c>
      <c r="G12" s="24">
        <v>1671894</v>
      </c>
      <c r="H12" s="36"/>
      <c r="I12" s="24">
        <v>1671894</v>
      </c>
      <c r="J12" s="36"/>
      <c r="K12" s="24">
        <f>+G12-I12</f>
        <v>0</v>
      </c>
      <c r="L12" s="36"/>
      <c r="M12" s="24">
        <f>1925417.55+209667.94</f>
        <v>2135085.4900000002</v>
      </c>
      <c r="N12" s="36"/>
      <c r="O12" s="24">
        <f>+M12-I12</f>
        <v>463191.49000000022</v>
      </c>
    </row>
    <row r="13" spans="1:15" x14ac:dyDescent="0.3">
      <c r="E13" s="25" t="s">
        <v>150</v>
      </c>
      <c r="G13" s="24">
        <v>1352318</v>
      </c>
      <c r="I13" s="24">
        <v>1352318</v>
      </c>
      <c r="K13" s="24">
        <f>+G13-I13</f>
        <v>0</v>
      </c>
      <c r="M13" s="24">
        <v>1394804.99</v>
      </c>
      <c r="O13" s="24">
        <f>+M13-I13</f>
        <v>42486.989999999991</v>
      </c>
    </row>
    <row r="14" spans="1:15" ht="17.399999999999999" x14ac:dyDescent="0.45">
      <c r="E14" s="25" t="s">
        <v>149</v>
      </c>
      <c r="G14" s="51">
        <v>650474</v>
      </c>
      <c r="H14" s="52"/>
      <c r="I14" s="51">
        <v>650474</v>
      </c>
      <c r="J14" s="52"/>
      <c r="K14" s="51">
        <f>+G14-I14</f>
        <v>0</v>
      </c>
      <c r="L14" s="52"/>
      <c r="M14" s="51">
        <v>691574.13</v>
      </c>
      <c r="N14" s="52"/>
      <c r="O14" s="51">
        <f>+M14-I14</f>
        <v>41100.130000000005</v>
      </c>
    </row>
    <row r="15" spans="1:15" ht="19.2" x14ac:dyDescent="0.6">
      <c r="D15" s="25" t="s">
        <v>148</v>
      </c>
      <c r="F15" s="28" t="s">
        <v>3</v>
      </c>
      <c r="G15" s="48">
        <f>SUM(G12:G14)</f>
        <v>3674686</v>
      </c>
      <c r="H15" s="49"/>
      <c r="I15" s="48">
        <f t="shared" ref="I15:O15" si="0">SUM(I12:I14)</f>
        <v>3674686</v>
      </c>
      <c r="J15" s="49"/>
      <c r="K15" s="48">
        <f>SUM(K12:K14)</f>
        <v>0</v>
      </c>
      <c r="L15" s="49"/>
      <c r="M15" s="48">
        <f t="shared" si="0"/>
        <v>4221464.6100000003</v>
      </c>
      <c r="N15" s="49"/>
      <c r="O15" s="48">
        <f t="shared" si="0"/>
        <v>546778.61000000022</v>
      </c>
    </row>
    <row r="16" spans="1:15" x14ac:dyDescent="0.3">
      <c r="C16" s="35" t="s">
        <v>138</v>
      </c>
      <c r="D16" s="25" t="s">
        <v>147</v>
      </c>
      <c r="F16" s="26"/>
      <c r="G16" s="29"/>
      <c r="H16" s="42"/>
      <c r="I16" s="29"/>
      <c r="J16" s="42"/>
      <c r="K16" s="29"/>
      <c r="L16" s="42"/>
      <c r="M16" s="29"/>
      <c r="N16" s="42"/>
      <c r="O16" s="29"/>
    </row>
    <row r="17" spans="2:15" x14ac:dyDescent="0.3">
      <c r="E17" s="25" t="s">
        <v>146</v>
      </c>
      <c r="F17" s="26"/>
      <c r="G17" s="29">
        <v>2970971</v>
      </c>
      <c r="H17" s="42"/>
      <c r="I17" s="29">
        <v>2970971</v>
      </c>
      <c r="J17" s="42"/>
      <c r="K17" s="29">
        <f>+G17-I17</f>
        <v>0</v>
      </c>
      <c r="L17" s="42"/>
      <c r="M17" s="29">
        <v>3026195.3299999996</v>
      </c>
      <c r="N17" s="42"/>
      <c r="O17" s="29">
        <f>+M17-I17</f>
        <v>55224.329999999609</v>
      </c>
    </row>
    <row r="18" spans="2:15" x14ac:dyDescent="0.3">
      <c r="E18" s="25" t="s">
        <v>145</v>
      </c>
      <c r="F18" s="26"/>
      <c r="G18" s="29">
        <v>5080000</v>
      </c>
      <c r="H18" s="42"/>
      <c r="I18" s="29">
        <v>5080000</v>
      </c>
      <c r="J18" s="42"/>
      <c r="K18" s="29">
        <f>+G18-I18</f>
        <v>0</v>
      </c>
      <c r="L18" s="42"/>
      <c r="M18" s="29">
        <v>6061450.7999999998</v>
      </c>
      <c r="N18" s="42"/>
      <c r="O18" s="29">
        <f>+M18-I18</f>
        <v>981450.79999999981</v>
      </c>
    </row>
    <row r="19" spans="2:15" ht="17.399999999999999" x14ac:dyDescent="0.45">
      <c r="E19" s="25" t="s">
        <v>144</v>
      </c>
      <c r="F19" s="26"/>
      <c r="G19" s="46">
        <v>360000</v>
      </c>
      <c r="H19" s="53"/>
      <c r="I19" s="46">
        <v>360000</v>
      </c>
      <c r="J19" s="53"/>
      <c r="K19" s="46">
        <f>+G19-I19</f>
        <v>0</v>
      </c>
      <c r="L19" s="53"/>
      <c r="M19" s="46">
        <v>555134</v>
      </c>
      <c r="N19" s="53"/>
      <c r="O19" s="46">
        <f>+M19-I19</f>
        <v>195134</v>
      </c>
    </row>
    <row r="20" spans="2:15" ht="17.399999999999999" x14ac:dyDescent="0.45">
      <c r="D20" s="25" t="s">
        <v>143</v>
      </c>
      <c r="F20" s="28" t="s">
        <v>3</v>
      </c>
      <c r="G20" s="47">
        <f>SUM(G17:G19)</f>
        <v>8410971</v>
      </c>
      <c r="H20" s="50"/>
      <c r="I20" s="47">
        <f t="shared" ref="I20:O20" si="1">SUM(I17:I19)</f>
        <v>8410971</v>
      </c>
      <c r="J20" s="50"/>
      <c r="K20" s="47">
        <f>SUM(K17:K19)</f>
        <v>0</v>
      </c>
      <c r="L20" s="50"/>
      <c r="M20" s="47">
        <f t="shared" si="1"/>
        <v>9642780.129999999</v>
      </c>
      <c r="N20" s="50"/>
      <c r="O20" s="47">
        <f t="shared" si="1"/>
        <v>1231809.1299999994</v>
      </c>
    </row>
    <row r="21" spans="2:15" x14ac:dyDescent="0.3">
      <c r="B21" s="25" t="s">
        <v>142</v>
      </c>
      <c r="C21" s="25" t="s">
        <v>141</v>
      </c>
    </row>
    <row r="22" spans="2:15" x14ac:dyDescent="0.3">
      <c r="C22" s="35" t="s">
        <v>140</v>
      </c>
      <c r="D22" s="25" t="s">
        <v>139</v>
      </c>
      <c r="G22" s="24">
        <v>83925092</v>
      </c>
      <c r="I22" s="24">
        <v>83925092</v>
      </c>
      <c r="K22" s="24">
        <f t="shared" ref="K22:K38" si="2">+G22-I22</f>
        <v>0</v>
      </c>
      <c r="M22" s="24">
        <v>83925092</v>
      </c>
      <c r="O22" s="24">
        <f t="shared" ref="O22:O38" si="3">+M22-I22</f>
        <v>0</v>
      </c>
    </row>
    <row r="23" spans="2:15" x14ac:dyDescent="0.3">
      <c r="C23" s="35" t="s">
        <v>138</v>
      </c>
      <c r="D23" s="25" t="s">
        <v>162</v>
      </c>
      <c r="I23" s="24">
        <f>+G18-I18</f>
        <v>0</v>
      </c>
      <c r="K23" s="24">
        <f t="shared" si="2"/>
        <v>0</v>
      </c>
      <c r="O23" s="24">
        <f t="shared" si="3"/>
        <v>0</v>
      </c>
    </row>
    <row r="24" spans="2:15" x14ac:dyDescent="0.3">
      <c r="C24" s="35" t="s">
        <v>137</v>
      </c>
      <c r="D24" s="25" t="s">
        <v>136</v>
      </c>
      <c r="K24" s="24">
        <f t="shared" si="2"/>
        <v>0</v>
      </c>
      <c r="O24" s="24">
        <f t="shared" si="3"/>
        <v>0</v>
      </c>
    </row>
    <row r="25" spans="2:15" x14ac:dyDescent="0.3">
      <c r="E25" s="25" t="s">
        <v>135</v>
      </c>
      <c r="K25" s="24">
        <f t="shared" si="2"/>
        <v>0</v>
      </c>
      <c r="O25" s="24">
        <f t="shared" si="3"/>
        <v>0</v>
      </c>
    </row>
    <row r="26" spans="2:15" x14ac:dyDescent="0.3">
      <c r="E26" s="25" t="s">
        <v>134</v>
      </c>
      <c r="K26" s="24">
        <f t="shared" si="2"/>
        <v>0</v>
      </c>
      <c r="O26" s="24">
        <f t="shared" si="3"/>
        <v>0</v>
      </c>
    </row>
    <row r="27" spans="2:15" x14ac:dyDescent="0.3">
      <c r="E27" s="25" t="s">
        <v>133</v>
      </c>
      <c r="K27" s="24">
        <f t="shared" si="2"/>
        <v>0</v>
      </c>
      <c r="O27" s="24">
        <f t="shared" si="3"/>
        <v>0</v>
      </c>
    </row>
    <row r="28" spans="2:15" x14ac:dyDescent="0.3">
      <c r="E28" s="25" t="s">
        <v>166</v>
      </c>
      <c r="K28" s="24">
        <f t="shared" si="2"/>
        <v>0</v>
      </c>
      <c r="M28" s="24">
        <v>0</v>
      </c>
      <c r="O28" s="24">
        <f t="shared" si="3"/>
        <v>0</v>
      </c>
    </row>
    <row r="29" spans="2:15" x14ac:dyDescent="0.3">
      <c r="C29" s="35" t="s">
        <v>132</v>
      </c>
      <c r="D29" s="25" t="s">
        <v>131</v>
      </c>
      <c r="K29" s="24">
        <f t="shared" si="2"/>
        <v>0</v>
      </c>
      <c r="O29" s="24">
        <f t="shared" si="3"/>
        <v>0</v>
      </c>
    </row>
    <row r="30" spans="2:15" x14ac:dyDescent="0.3">
      <c r="E30" s="25" t="s">
        <v>130</v>
      </c>
      <c r="K30" s="24">
        <f t="shared" si="2"/>
        <v>0</v>
      </c>
      <c r="O30" s="24">
        <f t="shared" si="3"/>
        <v>0</v>
      </c>
    </row>
    <row r="31" spans="2:15" x14ac:dyDescent="0.3">
      <c r="E31" s="25" t="s">
        <v>129</v>
      </c>
      <c r="K31" s="24">
        <f t="shared" si="2"/>
        <v>0</v>
      </c>
      <c r="O31" s="24">
        <f t="shared" si="3"/>
        <v>0</v>
      </c>
    </row>
    <row r="32" spans="2:15" x14ac:dyDescent="0.3">
      <c r="C32" s="35" t="s">
        <v>128</v>
      </c>
      <c r="D32" s="25" t="s">
        <v>127</v>
      </c>
      <c r="K32" s="24">
        <f t="shared" si="2"/>
        <v>0</v>
      </c>
      <c r="O32" s="24">
        <f t="shared" si="3"/>
        <v>0</v>
      </c>
    </row>
    <row r="33" spans="1:18" x14ac:dyDescent="0.3">
      <c r="C33" s="35" t="s">
        <v>126</v>
      </c>
      <c r="D33" s="25" t="s">
        <v>125</v>
      </c>
      <c r="K33" s="24">
        <f t="shared" si="2"/>
        <v>0</v>
      </c>
      <c r="O33" s="24">
        <f t="shared" si="3"/>
        <v>0</v>
      </c>
    </row>
    <row r="34" spans="1:18" x14ac:dyDescent="0.3">
      <c r="E34" s="25" t="s">
        <v>124</v>
      </c>
      <c r="K34" s="24">
        <f t="shared" si="2"/>
        <v>0</v>
      </c>
      <c r="O34" s="24">
        <f t="shared" si="3"/>
        <v>0</v>
      </c>
    </row>
    <row r="35" spans="1:18" x14ac:dyDescent="0.3">
      <c r="E35" s="25" t="s">
        <v>123</v>
      </c>
      <c r="K35" s="24">
        <f t="shared" si="2"/>
        <v>0</v>
      </c>
      <c r="O35" s="24">
        <f t="shared" si="3"/>
        <v>0</v>
      </c>
    </row>
    <row r="36" spans="1:18" x14ac:dyDescent="0.3">
      <c r="E36" s="25" t="s">
        <v>122</v>
      </c>
      <c r="K36" s="24">
        <f t="shared" si="2"/>
        <v>0</v>
      </c>
      <c r="O36" s="24">
        <f t="shared" si="3"/>
        <v>0</v>
      </c>
    </row>
    <row r="37" spans="1:18" x14ac:dyDescent="0.3">
      <c r="E37" s="25" t="s">
        <v>121</v>
      </c>
      <c r="K37" s="24">
        <f t="shared" si="2"/>
        <v>0</v>
      </c>
      <c r="O37" s="24">
        <f t="shared" si="3"/>
        <v>0</v>
      </c>
    </row>
    <row r="38" spans="1:18" ht="17.399999999999999" x14ac:dyDescent="0.45">
      <c r="B38" s="25" t="s">
        <v>120</v>
      </c>
      <c r="C38" s="25" t="s">
        <v>119</v>
      </c>
      <c r="G38" s="51"/>
      <c r="H38" s="52"/>
      <c r="I38" s="51"/>
      <c r="J38" s="52"/>
      <c r="K38" s="51">
        <f t="shared" si="2"/>
        <v>0</v>
      </c>
      <c r="L38" s="52"/>
      <c r="M38" s="51"/>
      <c r="N38" s="52"/>
      <c r="O38" s="51">
        <f t="shared" si="3"/>
        <v>0</v>
      </c>
    </row>
    <row r="39" spans="1:18" ht="17.399999999999999" x14ac:dyDescent="0.45">
      <c r="A39" s="34" t="s">
        <v>118</v>
      </c>
      <c r="F39" s="28" t="s">
        <v>3</v>
      </c>
      <c r="G39" s="47">
        <f>SUM(G22:G38)+G20+G15</f>
        <v>96010749</v>
      </c>
      <c r="H39" s="50"/>
      <c r="I39" s="47">
        <f t="shared" ref="I39:O39" si="4">SUM(I22:I38)+I20+I15</f>
        <v>96010749</v>
      </c>
      <c r="J39" s="50"/>
      <c r="K39" s="47">
        <f>SUM(K22:K38)</f>
        <v>0</v>
      </c>
      <c r="L39" s="50"/>
      <c r="M39" s="47">
        <f t="shared" si="4"/>
        <v>97789336.739999995</v>
      </c>
      <c r="N39" s="50"/>
      <c r="O39" s="47">
        <f t="shared" si="4"/>
        <v>1778587.7399999998</v>
      </c>
    </row>
    <row r="40" spans="1:18" x14ac:dyDescent="0.3">
      <c r="A40" s="34" t="s">
        <v>117</v>
      </c>
      <c r="Q40" s="24"/>
    </row>
    <row r="41" spans="1:18" x14ac:dyDescent="0.3">
      <c r="B41" s="34" t="s">
        <v>105</v>
      </c>
      <c r="Q41" s="24"/>
      <c r="R41" s="41"/>
    </row>
    <row r="42" spans="1:18" x14ac:dyDescent="0.3">
      <c r="C42" s="25" t="s">
        <v>37</v>
      </c>
      <c r="G42" s="24">
        <v>24853930.719999999</v>
      </c>
      <c r="I42" s="24">
        <v>24853930.719999999</v>
      </c>
      <c r="K42" s="24">
        <v>0</v>
      </c>
      <c r="M42" s="24">
        <v>24775833.539999999</v>
      </c>
      <c r="O42" s="24">
        <f>+M42-I42</f>
        <v>-78097.179999999702</v>
      </c>
      <c r="Q42" s="24"/>
      <c r="R42" s="41"/>
    </row>
    <row r="43" spans="1:18" x14ac:dyDescent="0.3">
      <c r="C43" s="25" t="s">
        <v>38</v>
      </c>
      <c r="G43" s="24">
        <v>20523033.41</v>
      </c>
      <c r="I43" s="24">
        <v>20523033.41</v>
      </c>
      <c r="K43" s="24">
        <v>0</v>
      </c>
      <c r="M43" s="24">
        <v>20498326.760000002</v>
      </c>
      <c r="O43" s="24">
        <f>+M43-I43</f>
        <v>-24706.64999999851</v>
      </c>
      <c r="P43" s="41"/>
      <c r="Q43" s="24"/>
      <c r="R43" s="41"/>
    </row>
    <row r="44" spans="1:18" x14ac:dyDescent="0.3">
      <c r="C44" s="25" t="s">
        <v>106</v>
      </c>
      <c r="G44" s="24">
        <v>3120000</v>
      </c>
      <c r="I44" s="24">
        <v>3120000</v>
      </c>
      <c r="K44" s="24">
        <v>0</v>
      </c>
      <c r="M44" s="24">
        <v>2822572.2</v>
      </c>
      <c r="O44" s="24">
        <f>+M44-I44</f>
        <v>-297427.79999999981</v>
      </c>
      <c r="P44" s="41"/>
      <c r="Q44" s="24"/>
      <c r="R44" s="41"/>
    </row>
    <row r="45" spans="1:18" x14ac:dyDescent="0.3">
      <c r="B45" s="34" t="s">
        <v>103</v>
      </c>
      <c r="P45" s="41"/>
      <c r="Q45" s="24"/>
    </row>
    <row r="46" spans="1:18" x14ac:dyDescent="0.3">
      <c r="C46" s="25" t="s">
        <v>37</v>
      </c>
      <c r="G46" s="24">
        <v>5057444.2300000004</v>
      </c>
      <c r="I46" s="24">
        <v>5057444.2300000004</v>
      </c>
      <c r="K46" s="24">
        <v>0</v>
      </c>
      <c r="M46" s="24">
        <v>5057444.2300000004</v>
      </c>
      <c r="O46" s="24">
        <f>+M46-I46</f>
        <v>0</v>
      </c>
      <c r="Q46" s="24"/>
    </row>
    <row r="47" spans="1:18" x14ac:dyDescent="0.3">
      <c r="C47" s="25" t="s">
        <v>38</v>
      </c>
      <c r="G47" s="24">
        <v>2239235</v>
      </c>
      <c r="I47" s="24">
        <v>2239235</v>
      </c>
      <c r="K47" s="24">
        <v>0</v>
      </c>
      <c r="M47" s="24">
        <v>2239089.5499999998</v>
      </c>
      <c r="O47" s="24">
        <f>+M47-I47</f>
        <v>-145.45000000018626</v>
      </c>
      <c r="Q47" s="24"/>
    </row>
    <row r="48" spans="1:18" x14ac:dyDescent="0.3">
      <c r="C48" s="25" t="s">
        <v>106</v>
      </c>
      <c r="G48" s="24">
        <v>0</v>
      </c>
      <c r="I48" s="24">
        <v>0</v>
      </c>
      <c r="K48" s="24">
        <v>0</v>
      </c>
      <c r="M48" s="24">
        <v>0</v>
      </c>
      <c r="O48" s="24">
        <f>+M48-I48</f>
        <v>0</v>
      </c>
      <c r="Q48" s="24"/>
    </row>
    <row r="49" spans="2:17" x14ac:dyDescent="0.3">
      <c r="B49" s="34" t="s">
        <v>102</v>
      </c>
      <c r="Q49" s="24"/>
    </row>
    <row r="50" spans="2:17" x14ac:dyDescent="0.3">
      <c r="C50" s="25" t="s">
        <v>37</v>
      </c>
      <c r="G50" s="24">
        <v>0</v>
      </c>
      <c r="I50" s="24">
        <v>0</v>
      </c>
      <c r="K50" s="24">
        <v>0</v>
      </c>
      <c r="M50" s="24">
        <v>0</v>
      </c>
      <c r="O50" s="24">
        <f>+M50-I50</f>
        <v>0</v>
      </c>
    </row>
    <row r="51" spans="2:17" x14ac:dyDescent="0.3">
      <c r="C51" s="25" t="s">
        <v>38</v>
      </c>
      <c r="G51" s="24">
        <v>0</v>
      </c>
      <c r="I51" s="24">
        <v>0</v>
      </c>
      <c r="K51" s="24">
        <v>0</v>
      </c>
      <c r="M51" s="24">
        <v>0</v>
      </c>
      <c r="O51" s="24">
        <f>+M51-I51</f>
        <v>0</v>
      </c>
    </row>
    <row r="52" spans="2:17" x14ac:dyDescent="0.3">
      <c r="C52" s="25" t="s">
        <v>106</v>
      </c>
      <c r="G52" s="24">
        <v>0</v>
      </c>
      <c r="I52" s="24">
        <v>0</v>
      </c>
      <c r="K52" s="24">
        <v>0</v>
      </c>
      <c r="M52" s="24">
        <v>0</v>
      </c>
      <c r="O52" s="24">
        <f>+M52-I52</f>
        <v>0</v>
      </c>
    </row>
    <row r="53" spans="2:17" x14ac:dyDescent="0.3">
      <c r="B53" s="34" t="s">
        <v>101</v>
      </c>
    </row>
    <row r="54" spans="2:17" x14ac:dyDescent="0.3">
      <c r="C54" s="25" t="s">
        <v>37</v>
      </c>
      <c r="G54" s="24">
        <v>0</v>
      </c>
      <c r="I54" s="24">
        <v>0</v>
      </c>
      <c r="K54" s="24">
        <v>0</v>
      </c>
      <c r="M54" s="24">
        <v>0</v>
      </c>
      <c r="O54" s="24">
        <f>+M54-I54</f>
        <v>0</v>
      </c>
    </row>
    <row r="55" spans="2:17" x14ac:dyDescent="0.3">
      <c r="C55" s="25" t="s">
        <v>38</v>
      </c>
      <c r="G55" s="24">
        <v>0</v>
      </c>
      <c r="I55" s="24">
        <v>0</v>
      </c>
      <c r="K55" s="24">
        <v>0</v>
      </c>
      <c r="M55" s="24">
        <v>0</v>
      </c>
      <c r="O55" s="24">
        <f>+M55-I55</f>
        <v>0</v>
      </c>
    </row>
    <row r="56" spans="2:17" x14ac:dyDescent="0.3">
      <c r="C56" s="25" t="s">
        <v>106</v>
      </c>
      <c r="G56" s="24">
        <v>0</v>
      </c>
      <c r="I56" s="24">
        <v>0</v>
      </c>
      <c r="K56" s="24">
        <v>0</v>
      </c>
      <c r="M56" s="24">
        <v>0</v>
      </c>
      <c r="O56" s="24">
        <f>+M56-I56</f>
        <v>0</v>
      </c>
    </row>
    <row r="57" spans="2:17" x14ac:dyDescent="0.3">
      <c r="B57" s="34" t="s">
        <v>116</v>
      </c>
    </row>
    <row r="58" spans="2:17" x14ac:dyDescent="0.3">
      <c r="C58" s="25" t="s">
        <v>37</v>
      </c>
      <c r="G58" s="24">
        <v>1236438.82</v>
      </c>
      <c r="I58" s="24">
        <v>1236438.82</v>
      </c>
      <c r="K58" s="24">
        <v>0</v>
      </c>
      <c r="M58" s="24">
        <v>1236438.82</v>
      </c>
      <c r="O58" s="24">
        <f>+M58-I58</f>
        <v>0</v>
      </c>
    </row>
    <row r="59" spans="2:17" x14ac:dyDescent="0.3">
      <c r="C59" s="25" t="s">
        <v>38</v>
      </c>
      <c r="G59" s="24">
        <v>4172529</v>
      </c>
      <c r="I59" s="24">
        <v>4172529</v>
      </c>
      <c r="K59" s="24">
        <v>0</v>
      </c>
      <c r="M59" s="24">
        <v>4172420.65</v>
      </c>
      <c r="O59" s="24">
        <f>+M59-I59</f>
        <v>-108.35000000009313</v>
      </c>
    </row>
    <row r="60" spans="2:17" x14ac:dyDescent="0.3">
      <c r="C60" s="25" t="s">
        <v>106</v>
      </c>
      <c r="K60" s="24">
        <v>0</v>
      </c>
      <c r="O60" s="24">
        <f>+M60-I60</f>
        <v>0</v>
      </c>
    </row>
    <row r="61" spans="2:17" x14ac:dyDescent="0.3">
      <c r="B61" s="34" t="s">
        <v>99</v>
      </c>
    </row>
    <row r="62" spans="2:17" x14ac:dyDescent="0.3">
      <c r="C62" s="25" t="s">
        <v>37</v>
      </c>
      <c r="G62" s="24">
        <v>7373661.1299999999</v>
      </c>
      <c r="I62" s="24">
        <v>7373661.1299999999</v>
      </c>
      <c r="K62" s="24">
        <v>0</v>
      </c>
      <c r="M62" s="24">
        <v>7373660.4500000002</v>
      </c>
      <c r="O62" s="24">
        <f>+M62-I62</f>
        <v>-0.67999999970197678</v>
      </c>
    </row>
    <row r="63" spans="2:17" x14ac:dyDescent="0.3">
      <c r="C63" s="25" t="s">
        <v>38</v>
      </c>
      <c r="G63" s="24">
        <v>1582075.48</v>
      </c>
      <c r="I63" s="24">
        <v>1582075.48</v>
      </c>
      <c r="K63" s="24">
        <v>0</v>
      </c>
      <c r="M63" s="24">
        <v>1573506.03</v>
      </c>
      <c r="O63" s="24">
        <f>+M63-I63</f>
        <v>-8569.4499999999534</v>
      </c>
    </row>
    <row r="64" spans="2:17" s="26" customFormat="1" x14ac:dyDescent="0.3">
      <c r="C64" s="26" t="s">
        <v>106</v>
      </c>
      <c r="G64" s="29">
        <v>0</v>
      </c>
      <c r="H64" s="42"/>
      <c r="I64" s="29"/>
      <c r="J64" s="42"/>
      <c r="K64" s="29">
        <v>0</v>
      </c>
      <c r="L64" s="42"/>
      <c r="M64" s="29"/>
      <c r="N64" s="42"/>
      <c r="O64" s="29">
        <f>+M64-I64</f>
        <v>0</v>
      </c>
    </row>
    <row r="65" spans="2:17" x14ac:dyDescent="0.3">
      <c r="B65" s="34" t="s">
        <v>115</v>
      </c>
    </row>
    <row r="66" spans="2:17" x14ac:dyDescent="0.3">
      <c r="C66" s="25" t="s">
        <v>114</v>
      </c>
      <c r="K66" s="24">
        <v>0</v>
      </c>
      <c r="O66" s="24">
        <f>+M66-I66</f>
        <v>0</v>
      </c>
    </row>
    <row r="67" spans="2:17" x14ac:dyDescent="0.3">
      <c r="C67" s="25" t="s">
        <v>113</v>
      </c>
      <c r="G67" s="24">
        <v>354000</v>
      </c>
      <c r="I67" s="24">
        <v>354000</v>
      </c>
      <c r="K67" s="24">
        <v>0</v>
      </c>
      <c r="M67" s="24">
        <v>353959.06000000006</v>
      </c>
      <c r="O67" s="24">
        <f>+M67-I67</f>
        <v>-40.939999999944121</v>
      </c>
    </row>
    <row r="68" spans="2:17" x14ac:dyDescent="0.3">
      <c r="C68" s="25" t="s">
        <v>112</v>
      </c>
      <c r="G68" s="24">
        <v>1209217.58</v>
      </c>
      <c r="I68" s="24">
        <v>1209217.58</v>
      </c>
      <c r="K68" s="24">
        <v>0</v>
      </c>
      <c r="M68" s="24">
        <v>1208611.4799999997</v>
      </c>
      <c r="O68" s="24">
        <f>+M68-I68</f>
        <v>-606.10000000032596</v>
      </c>
      <c r="Q68" s="41"/>
    </row>
    <row r="69" spans="2:17" x14ac:dyDescent="0.3">
      <c r="B69" s="25" t="s">
        <v>111</v>
      </c>
    </row>
    <row r="70" spans="2:17" x14ac:dyDescent="0.3">
      <c r="C70" s="25" t="s">
        <v>38</v>
      </c>
      <c r="G70" s="24">
        <v>2458037.4500000002</v>
      </c>
      <c r="I70" s="24">
        <v>2458037.4500000002</v>
      </c>
      <c r="K70" s="24">
        <v>0</v>
      </c>
      <c r="M70" s="24">
        <v>2458037.4500000002</v>
      </c>
      <c r="O70" s="24">
        <f>+M70-I70</f>
        <v>0</v>
      </c>
    </row>
    <row r="71" spans="2:17" x14ac:dyDescent="0.3">
      <c r="C71" s="25" t="s">
        <v>106</v>
      </c>
      <c r="G71" s="24">
        <v>2100000</v>
      </c>
      <c r="I71" s="24">
        <v>2100000</v>
      </c>
      <c r="K71" s="24">
        <v>0</v>
      </c>
      <c r="M71" s="24">
        <v>2100000</v>
      </c>
      <c r="O71" s="24">
        <f>+M71-I71</f>
        <v>0</v>
      </c>
    </row>
    <row r="72" spans="2:17" x14ac:dyDescent="0.3">
      <c r="B72" s="25" t="s">
        <v>110</v>
      </c>
    </row>
    <row r="73" spans="2:17" x14ac:dyDescent="0.3">
      <c r="C73" s="25" t="s">
        <v>38</v>
      </c>
      <c r="G73" s="24">
        <v>1447000</v>
      </c>
      <c r="I73" s="24">
        <v>1447000</v>
      </c>
      <c r="K73" s="24">
        <v>0</v>
      </c>
      <c r="M73" s="24">
        <v>1439865</v>
      </c>
      <c r="O73" s="24">
        <f>+M73-I73</f>
        <v>-7135</v>
      </c>
    </row>
    <row r="74" spans="2:17" x14ac:dyDescent="0.3">
      <c r="C74" s="25" t="s">
        <v>106</v>
      </c>
      <c r="G74" s="24">
        <v>13779200.82</v>
      </c>
      <c r="I74" s="24">
        <v>13779200.82</v>
      </c>
      <c r="K74" s="24">
        <v>0</v>
      </c>
      <c r="M74" s="24">
        <v>13779200.82</v>
      </c>
      <c r="O74" s="24">
        <f>+M74-I74</f>
        <v>0</v>
      </c>
    </row>
    <row r="75" spans="2:17" x14ac:dyDescent="0.3">
      <c r="B75" s="25" t="s">
        <v>109</v>
      </c>
    </row>
    <row r="76" spans="2:17" x14ac:dyDescent="0.3">
      <c r="C76" s="25" t="s">
        <v>38</v>
      </c>
      <c r="K76" s="24">
        <v>0</v>
      </c>
      <c r="O76" s="24">
        <f>+M76-I76</f>
        <v>0</v>
      </c>
    </row>
    <row r="77" spans="2:17" x14ac:dyDescent="0.3">
      <c r="C77" s="25" t="s">
        <v>106</v>
      </c>
      <c r="K77" s="24">
        <v>0</v>
      </c>
      <c r="O77" s="24">
        <f>+M77-I77</f>
        <v>0</v>
      </c>
    </row>
    <row r="78" spans="2:17" x14ac:dyDescent="0.3">
      <c r="B78" s="25" t="s">
        <v>108</v>
      </c>
    </row>
    <row r="79" spans="2:17" x14ac:dyDescent="0.3">
      <c r="C79" s="25" t="s">
        <v>38</v>
      </c>
      <c r="G79" s="24">
        <v>1091814</v>
      </c>
      <c r="I79" s="24">
        <v>1091814</v>
      </c>
      <c r="K79" s="24">
        <v>0</v>
      </c>
      <c r="M79" s="24">
        <v>1091814</v>
      </c>
      <c r="O79" s="24">
        <f>+M79-I79</f>
        <v>0</v>
      </c>
    </row>
    <row r="80" spans="2:17" x14ac:dyDescent="0.3">
      <c r="C80" s="25" t="s">
        <v>106</v>
      </c>
      <c r="K80" s="24">
        <v>0</v>
      </c>
      <c r="O80" s="24">
        <f>+M80-I80</f>
        <v>0</v>
      </c>
    </row>
    <row r="81" spans="2:15" x14ac:dyDescent="0.3">
      <c r="B81" s="25" t="s">
        <v>107</v>
      </c>
    </row>
    <row r="82" spans="2:15" x14ac:dyDescent="0.3">
      <c r="C82" s="25" t="s">
        <v>37</v>
      </c>
      <c r="G82" s="24">
        <v>0</v>
      </c>
      <c r="I82" s="24">
        <v>0</v>
      </c>
      <c r="K82" s="24">
        <v>0</v>
      </c>
      <c r="O82" s="24">
        <f>+M82-I82</f>
        <v>0</v>
      </c>
    </row>
    <row r="83" spans="2:15" x14ac:dyDescent="0.3">
      <c r="C83" s="25" t="s">
        <v>38</v>
      </c>
      <c r="G83" s="24">
        <v>8494691.6999999993</v>
      </c>
      <c r="I83" s="24">
        <v>8494691.6999999993</v>
      </c>
      <c r="K83" s="24">
        <v>0</v>
      </c>
      <c r="M83" s="24">
        <v>8494398.2600000016</v>
      </c>
      <c r="O83" s="24">
        <f>+M83-I83</f>
        <v>-293.43999999761581</v>
      </c>
    </row>
    <row r="84" spans="2:15" x14ac:dyDescent="0.3">
      <c r="C84" s="25" t="s">
        <v>106</v>
      </c>
      <c r="G84" s="24">
        <v>0</v>
      </c>
      <c r="I84" s="24">
        <v>0</v>
      </c>
      <c r="K84" s="24">
        <v>0</v>
      </c>
      <c r="M84" s="24">
        <v>0</v>
      </c>
      <c r="O84" s="24">
        <f>+M84-I84</f>
        <v>0</v>
      </c>
    </row>
    <row r="85" spans="2:15" x14ac:dyDescent="0.3">
      <c r="B85" s="25" t="s">
        <v>163</v>
      </c>
    </row>
    <row r="86" spans="2:15" x14ac:dyDescent="0.3">
      <c r="C86" s="25" t="s">
        <v>167</v>
      </c>
      <c r="K86" s="24">
        <v>0</v>
      </c>
      <c r="O86" s="24">
        <f t="shared" ref="O86:O99" si="5">+M86-I86</f>
        <v>0</v>
      </c>
    </row>
    <row r="87" spans="2:15" x14ac:dyDescent="0.3">
      <c r="D87" s="25" t="s">
        <v>38</v>
      </c>
      <c r="G87" s="24">
        <v>0</v>
      </c>
      <c r="I87" s="24">
        <v>0</v>
      </c>
      <c r="K87" s="24">
        <v>0</v>
      </c>
      <c r="M87" s="24">
        <v>0</v>
      </c>
      <c r="O87" s="24">
        <f t="shared" si="5"/>
        <v>0</v>
      </c>
    </row>
    <row r="88" spans="2:15" x14ac:dyDescent="0.3">
      <c r="D88" s="25" t="s">
        <v>106</v>
      </c>
      <c r="G88" s="24">
        <v>1103235.98</v>
      </c>
      <c r="I88" s="24">
        <v>1103235.98</v>
      </c>
      <c r="K88" s="24">
        <v>0</v>
      </c>
      <c r="M88" s="24">
        <v>1000000</v>
      </c>
      <c r="O88" s="24">
        <f t="shared" si="5"/>
        <v>-103235.97999999998</v>
      </c>
    </row>
    <row r="89" spans="2:15" x14ac:dyDescent="0.3">
      <c r="C89" s="25" t="s">
        <v>104</v>
      </c>
      <c r="K89" s="24">
        <v>0</v>
      </c>
      <c r="O89" s="24">
        <f t="shared" si="5"/>
        <v>0</v>
      </c>
    </row>
    <row r="90" spans="2:15" x14ac:dyDescent="0.3">
      <c r="C90" s="25" t="s">
        <v>164</v>
      </c>
      <c r="G90" s="24">
        <v>18900</v>
      </c>
      <c r="I90" s="24">
        <v>18900</v>
      </c>
      <c r="K90" s="24">
        <v>0</v>
      </c>
      <c r="M90" s="24">
        <v>18900</v>
      </c>
      <c r="O90" s="24">
        <f t="shared" si="5"/>
        <v>0</v>
      </c>
    </row>
    <row r="91" spans="2:15" x14ac:dyDescent="0.3">
      <c r="C91" s="25" t="s">
        <v>102</v>
      </c>
      <c r="K91" s="24">
        <v>0</v>
      </c>
      <c r="O91" s="24">
        <f t="shared" si="5"/>
        <v>0</v>
      </c>
    </row>
    <row r="92" spans="2:15" x14ac:dyDescent="0.3">
      <c r="C92" s="25" t="s">
        <v>101</v>
      </c>
      <c r="K92" s="24">
        <v>0</v>
      </c>
      <c r="O92" s="24">
        <f t="shared" si="5"/>
        <v>0</v>
      </c>
    </row>
    <row r="93" spans="2:15" x14ac:dyDescent="0.3">
      <c r="C93" s="25" t="s">
        <v>100</v>
      </c>
      <c r="K93" s="24">
        <v>0</v>
      </c>
      <c r="O93" s="24">
        <f t="shared" si="5"/>
        <v>0</v>
      </c>
    </row>
    <row r="94" spans="2:15" x14ac:dyDescent="0.3">
      <c r="C94" s="25" t="s">
        <v>99</v>
      </c>
    </row>
    <row r="95" spans="2:15" x14ac:dyDescent="0.3">
      <c r="D95" s="25" t="s">
        <v>38</v>
      </c>
      <c r="G95" s="24">
        <v>0</v>
      </c>
      <c r="I95" s="24">
        <v>0</v>
      </c>
      <c r="K95" s="24">
        <v>0</v>
      </c>
      <c r="M95" s="24">
        <v>0</v>
      </c>
      <c r="O95" s="24">
        <f t="shared" ref="O95:O96" si="6">+M95-I95</f>
        <v>0</v>
      </c>
    </row>
    <row r="96" spans="2:15" x14ac:dyDescent="0.3">
      <c r="D96" s="25" t="s">
        <v>106</v>
      </c>
      <c r="G96" s="24">
        <v>738406.69</v>
      </c>
      <c r="I96" s="24">
        <v>738406.69</v>
      </c>
      <c r="K96" s="24">
        <v>0</v>
      </c>
      <c r="M96" s="24">
        <v>738406.69</v>
      </c>
      <c r="O96" s="24">
        <f t="shared" si="6"/>
        <v>0</v>
      </c>
    </row>
    <row r="97" spans="1:16" x14ac:dyDescent="0.3">
      <c r="C97" s="25" t="s">
        <v>168</v>
      </c>
    </row>
    <row r="98" spans="1:16" x14ac:dyDescent="0.3">
      <c r="D98" s="25" t="s">
        <v>38</v>
      </c>
      <c r="G98" s="24">
        <v>1659545.27</v>
      </c>
      <c r="I98" s="24">
        <v>1659545.27</v>
      </c>
      <c r="K98" s="24">
        <v>0</v>
      </c>
      <c r="M98" s="24">
        <v>1651663.27</v>
      </c>
      <c r="O98" s="24">
        <f t="shared" si="5"/>
        <v>-7882</v>
      </c>
    </row>
    <row r="99" spans="1:16" x14ac:dyDescent="0.3">
      <c r="D99" s="25" t="s">
        <v>106</v>
      </c>
      <c r="G99" s="24">
        <v>1889375.5899999999</v>
      </c>
      <c r="I99" s="24">
        <v>1889375.59</v>
      </c>
      <c r="K99" s="24">
        <v>0</v>
      </c>
      <c r="M99" s="24">
        <v>1872823.21</v>
      </c>
      <c r="O99" s="24">
        <f t="shared" si="5"/>
        <v>-16552.380000000121</v>
      </c>
    </row>
    <row r="100" spans="1:16" s="34" customFormat="1" ht="19.2" x14ac:dyDescent="0.6">
      <c r="B100" s="34" t="s">
        <v>98</v>
      </c>
      <c r="F100" s="28"/>
      <c r="G100" s="48">
        <f>SUM(G42:G99)</f>
        <v>106501772.87000002</v>
      </c>
      <c r="H100" s="49"/>
      <c r="I100" s="48">
        <f>SUM(I42:I99)</f>
        <v>106501772.87000002</v>
      </c>
      <c r="J100" s="49"/>
      <c r="K100" s="48">
        <f>SUM(K42:K99)</f>
        <v>0</v>
      </c>
      <c r="L100" s="49"/>
      <c r="M100" s="48">
        <f>SUM(M42:M99)</f>
        <v>105956971.47000001</v>
      </c>
      <c r="N100" s="49"/>
      <c r="O100" s="48">
        <f>SUM(O42:O99)</f>
        <v>-544801.39999999595</v>
      </c>
      <c r="P100" s="43"/>
    </row>
    <row r="101" spans="1:16" s="34" customFormat="1" ht="17.399999999999999" x14ac:dyDescent="0.45">
      <c r="A101" s="34" t="s">
        <v>49</v>
      </c>
      <c r="F101" s="28" t="s">
        <v>3</v>
      </c>
      <c r="G101" s="47">
        <f>+G39-G100</f>
        <v>-10491023.87000002</v>
      </c>
      <c r="H101" s="50"/>
      <c r="I101" s="47">
        <f>+I39-I100</f>
        <v>-10491023.87000002</v>
      </c>
      <c r="J101" s="50"/>
      <c r="K101" s="47">
        <f>+K39-K100</f>
        <v>0</v>
      </c>
      <c r="L101" s="50"/>
      <c r="M101" s="47">
        <f>+M39-M100</f>
        <v>-8167634.7300000191</v>
      </c>
      <c r="N101" s="50"/>
      <c r="O101" s="47">
        <f>+O39-O100</f>
        <v>2323389.1399999959</v>
      </c>
    </row>
  </sheetData>
  <sheetProtection password="F496" sheet="1" objects="1" scenarios="1" selectLockedCells="1" selectUnlockedCells="1"/>
  <mergeCells count="10">
    <mergeCell ref="A1:O1"/>
    <mergeCell ref="A2:O2"/>
    <mergeCell ref="A3:O3"/>
    <mergeCell ref="A6:E8"/>
    <mergeCell ref="F6:I6"/>
    <mergeCell ref="J6:K8"/>
    <mergeCell ref="L6:M8"/>
    <mergeCell ref="N6:O8"/>
    <mergeCell ref="F7:G8"/>
    <mergeCell ref="H7:I8"/>
  </mergeCells>
  <printOptions horizontalCentered="1"/>
  <pageMargins left="0.25" right="0.2" top="0.84" bottom="0.79" header="0.3" footer="0.3"/>
  <pageSetup scale="80" firstPageNumber="8" orientation="portrait" useFirstPageNumber="1" horizontalDpi="4294967293" r:id="rId1"/>
  <headerFooter>
    <oddFooter>&amp;C&amp;"Times New Roman,Regular"&amp;12&amp;P</oddFooter>
  </headerFooter>
  <rowBreaks count="2" manualBreakCount="2">
    <brk id="48" max="16383" man="1"/>
    <brk id="96" max="1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zoomScaleNormal="100" zoomScaleSheetLayoutView="100" zoomScalePageLayoutView="80" workbookViewId="0">
      <selection sqref="A1:O1"/>
    </sheetView>
  </sheetViews>
  <sheetFormatPr defaultColWidth="9.109375" defaultRowHeight="15.6" x14ac:dyDescent="0.3"/>
  <cols>
    <col min="1" max="1" width="1.33203125" style="25" customWidth="1"/>
    <col min="2" max="2" width="1.6640625" style="25" customWidth="1"/>
    <col min="3" max="3" width="2" style="25" customWidth="1"/>
    <col min="4" max="4" width="2.109375" style="25" customWidth="1"/>
    <col min="5" max="5" width="33.21875" style="25" customWidth="1"/>
    <col min="6" max="6" width="2.44140625" style="25" customWidth="1"/>
    <col min="7" max="7" width="14.44140625" style="24" customWidth="1"/>
    <col min="8" max="8" width="1.33203125" style="33" customWidth="1"/>
    <col min="9" max="9" width="14.5546875" style="24" customWidth="1"/>
    <col min="10" max="10" width="1.6640625" style="33" customWidth="1"/>
    <col min="11" max="11" width="12.88671875" style="24" customWidth="1"/>
    <col min="12" max="12" width="2" style="33" customWidth="1"/>
    <col min="13" max="13" width="14.33203125" style="24" customWidth="1"/>
    <col min="14" max="14" width="1.6640625" style="33" customWidth="1"/>
    <col min="15" max="15" width="15" style="24" customWidth="1"/>
    <col min="16" max="16" width="9.109375" style="25"/>
    <col min="17" max="17" width="11.5546875" style="25" bestFit="1" customWidth="1"/>
    <col min="18" max="16384" width="9.109375" style="25"/>
  </cols>
  <sheetData>
    <row r="1" spans="1:17" x14ac:dyDescent="0.3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7" x14ac:dyDescent="0.3">
      <c r="A2" s="59" t="s">
        <v>169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7" x14ac:dyDescent="0.3">
      <c r="A3" s="59" t="s">
        <v>175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6" spans="1:17" ht="15" customHeight="1" x14ac:dyDescent="0.3">
      <c r="A6" s="59" t="s">
        <v>160</v>
      </c>
      <c r="B6" s="59"/>
      <c r="C6" s="59"/>
      <c r="D6" s="59"/>
      <c r="E6" s="59"/>
      <c r="F6" s="60" t="s">
        <v>159</v>
      </c>
      <c r="G6" s="60"/>
      <c r="H6" s="60"/>
      <c r="I6" s="60"/>
      <c r="J6" s="61" t="s">
        <v>158</v>
      </c>
      <c r="K6" s="61"/>
      <c r="L6" s="61" t="s">
        <v>157</v>
      </c>
      <c r="M6" s="61"/>
      <c r="N6" s="61" t="s">
        <v>156</v>
      </c>
      <c r="O6" s="61"/>
    </row>
    <row r="7" spans="1:17" x14ac:dyDescent="0.3">
      <c r="A7" s="59"/>
      <c r="B7" s="59"/>
      <c r="C7" s="59"/>
      <c r="D7" s="59"/>
      <c r="E7" s="59"/>
      <c r="F7" s="60" t="s">
        <v>155</v>
      </c>
      <c r="G7" s="60"/>
      <c r="H7" s="60" t="s">
        <v>154</v>
      </c>
      <c r="I7" s="60"/>
      <c r="J7" s="61"/>
      <c r="K7" s="61"/>
      <c r="L7" s="61"/>
      <c r="M7" s="61"/>
      <c r="N7" s="61"/>
      <c r="O7" s="61"/>
    </row>
    <row r="8" spans="1:17" ht="20.25" customHeight="1" x14ac:dyDescent="0.3">
      <c r="A8" s="59"/>
      <c r="B8" s="59"/>
      <c r="C8" s="59"/>
      <c r="D8" s="59"/>
      <c r="E8" s="59"/>
      <c r="F8" s="63"/>
      <c r="G8" s="63"/>
      <c r="H8" s="63"/>
      <c r="I8" s="63"/>
      <c r="J8" s="62"/>
      <c r="K8" s="62"/>
      <c r="L8" s="62"/>
      <c r="M8" s="62"/>
      <c r="N8" s="62"/>
      <c r="O8" s="62"/>
    </row>
    <row r="9" spans="1:17" x14ac:dyDescent="0.3">
      <c r="A9" s="34" t="s">
        <v>28</v>
      </c>
    </row>
    <row r="10" spans="1:17" x14ac:dyDescent="0.3">
      <c r="B10" s="25" t="s">
        <v>153</v>
      </c>
      <c r="C10" s="25" t="s">
        <v>152</v>
      </c>
    </row>
    <row r="11" spans="1:17" x14ac:dyDescent="0.3">
      <c r="C11" s="35" t="s">
        <v>140</v>
      </c>
      <c r="D11" s="25" t="s">
        <v>29</v>
      </c>
    </row>
    <row r="12" spans="1:17" x14ac:dyDescent="0.3">
      <c r="E12" s="25" t="s">
        <v>151</v>
      </c>
      <c r="F12" s="25" t="s">
        <v>3</v>
      </c>
      <c r="G12" s="24">
        <v>1473612.5</v>
      </c>
      <c r="H12" s="36"/>
      <c r="I12" s="24">
        <v>1473612.5</v>
      </c>
      <c r="J12" s="36"/>
      <c r="K12" s="24">
        <f>+G12-I12</f>
        <v>0</v>
      </c>
      <c r="L12" s="36"/>
      <c r="M12" s="24">
        <f>2406771.95+262085.01</f>
        <v>2668856.96</v>
      </c>
      <c r="N12" s="36"/>
      <c r="O12" s="24">
        <f>+M12-I12</f>
        <v>1195244.46</v>
      </c>
      <c r="Q12" s="24"/>
    </row>
    <row r="13" spans="1:17" x14ac:dyDescent="0.3">
      <c r="D13" s="25" t="s">
        <v>148</v>
      </c>
      <c r="F13" s="37"/>
      <c r="G13" s="38">
        <f>SUM(G12:G12)</f>
        <v>1473612.5</v>
      </c>
      <c r="H13" s="37"/>
      <c r="I13" s="38">
        <f>SUM(I12:I12)</f>
        <v>1473612.5</v>
      </c>
      <c r="J13" s="37"/>
      <c r="K13" s="38">
        <f>SUM(K12:K12)</f>
        <v>0</v>
      </c>
      <c r="L13" s="37"/>
      <c r="M13" s="38">
        <f>SUM(M12:M12)</f>
        <v>2668856.96</v>
      </c>
      <c r="N13" s="37"/>
      <c r="O13" s="38">
        <f>SUM(O12:O12)</f>
        <v>1195244.46</v>
      </c>
    </row>
    <row r="14" spans="1:17" x14ac:dyDescent="0.3">
      <c r="C14" s="35" t="s">
        <v>138</v>
      </c>
      <c r="D14" s="25" t="s">
        <v>147</v>
      </c>
    </row>
    <row r="15" spans="1:17" x14ac:dyDescent="0.3">
      <c r="E15" s="25" t="s">
        <v>170</v>
      </c>
      <c r="G15" s="24">
        <v>0</v>
      </c>
      <c r="I15" s="24">
        <v>0</v>
      </c>
      <c r="K15" s="24">
        <f>+G15-I15</f>
        <v>0</v>
      </c>
      <c r="M15" s="24">
        <v>2946.14</v>
      </c>
      <c r="O15" s="24">
        <f>+M15-I15</f>
        <v>2946.14</v>
      </c>
    </row>
    <row r="16" spans="1:17" x14ac:dyDescent="0.3">
      <c r="D16" s="25" t="s">
        <v>143</v>
      </c>
      <c r="F16" s="37"/>
      <c r="G16" s="38">
        <f>SUM(G15:G15)</f>
        <v>0</v>
      </c>
      <c r="H16" s="37"/>
      <c r="I16" s="38">
        <f>SUM(I15:I15)</f>
        <v>0</v>
      </c>
      <c r="J16" s="37"/>
      <c r="K16" s="38">
        <f>SUM(K15:K15)</f>
        <v>0</v>
      </c>
      <c r="L16" s="37"/>
      <c r="M16" s="38">
        <f>SUM(M15:M15)</f>
        <v>2946.14</v>
      </c>
      <c r="N16" s="37"/>
      <c r="O16" s="38">
        <f>SUM(O15:O15)</f>
        <v>2946.14</v>
      </c>
    </row>
    <row r="17" spans="1:15" x14ac:dyDescent="0.3">
      <c r="A17" s="34" t="s">
        <v>118</v>
      </c>
      <c r="F17" s="39"/>
      <c r="G17" s="40">
        <f>+G13+G16</f>
        <v>1473612.5</v>
      </c>
      <c r="H17" s="39"/>
      <c r="I17" s="40">
        <f>+I13+I16</f>
        <v>1473612.5</v>
      </c>
      <c r="J17" s="39"/>
      <c r="K17" s="40">
        <f>+K13+K16</f>
        <v>0</v>
      </c>
      <c r="L17" s="39"/>
      <c r="M17" s="40">
        <f>+M13+M16</f>
        <v>2671803.1</v>
      </c>
      <c r="N17" s="39"/>
      <c r="O17" s="40">
        <f>+O13+O16</f>
        <v>1198190.5999999999</v>
      </c>
    </row>
    <row r="18" spans="1:15" x14ac:dyDescent="0.3">
      <c r="A18" s="34" t="s">
        <v>117</v>
      </c>
    </row>
    <row r="19" spans="1:15" x14ac:dyDescent="0.3">
      <c r="B19" s="34" t="s">
        <v>104</v>
      </c>
    </row>
    <row r="20" spans="1:15" x14ac:dyDescent="0.3">
      <c r="C20" s="25" t="s">
        <v>37</v>
      </c>
      <c r="G20" s="24">
        <v>866860</v>
      </c>
      <c r="I20" s="24">
        <v>866860</v>
      </c>
      <c r="K20" s="24">
        <f>+G20-I20</f>
        <v>0</v>
      </c>
      <c r="M20" s="24">
        <v>810840</v>
      </c>
      <c r="O20" s="24">
        <f>+M20-I20</f>
        <v>-56020</v>
      </c>
    </row>
    <row r="21" spans="1:15" x14ac:dyDescent="0.3">
      <c r="C21" s="25" t="s">
        <v>38</v>
      </c>
      <c r="G21" s="24">
        <v>1074397.1299999999</v>
      </c>
      <c r="I21" s="24">
        <v>1074397.1299999999</v>
      </c>
      <c r="K21" s="24">
        <f>+G21-I21</f>
        <v>0</v>
      </c>
      <c r="M21" s="24">
        <v>941912.6</v>
      </c>
      <c r="O21" s="24">
        <f>+M21-I21</f>
        <v>-132484.52999999991</v>
      </c>
    </row>
    <row r="22" spans="1:15" x14ac:dyDescent="0.3">
      <c r="C22" s="25" t="s">
        <v>106</v>
      </c>
      <c r="G22" s="24">
        <v>0</v>
      </c>
      <c r="I22" s="24">
        <v>0</v>
      </c>
      <c r="K22" s="24">
        <f>+G22-I22</f>
        <v>0</v>
      </c>
      <c r="M22" s="24">
        <v>0</v>
      </c>
      <c r="O22" s="24">
        <f>+M22-I22</f>
        <v>0</v>
      </c>
    </row>
    <row r="23" spans="1:15" x14ac:dyDescent="0.3">
      <c r="C23" s="25" t="s">
        <v>113</v>
      </c>
      <c r="G23" s="24">
        <v>600</v>
      </c>
      <c r="I23" s="24">
        <v>600</v>
      </c>
      <c r="M23" s="24">
        <v>589.23</v>
      </c>
      <c r="O23" s="24">
        <f>+M23-I23</f>
        <v>-10.769999999999982</v>
      </c>
    </row>
    <row r="24" spans="1:15" s="34" customFormat="1" x14ac:dyDescent="0.3">
      <c r="B24" s="34" t="s">
        <v>98</v>
      </c>
      <c r="F24" s="39"/>
      <c r="G24" s="40">
        <f>SUM(G20:G23)</f>
        <v>1941857.13</v>
      </c>
      <c r="H24" s="39"/>
      <c r="I24" s="40">
        <f>SUM(I20:I23)</f>
        <v>1941857.13</v>
      </c>
      <c r="J24" s="39"/>
      <c r="K24" s="40">
        <f>SUM(K20:K22)</f>
        <v>0</v>
      </c>
      <c r="L24" s="39"/>
      <c r="M24" s="40">
        <f>SUM(M20:M23)</f>
        <v>1753341.83</v>
      </c>
      <c r="N24" s="39"/>
      <c r="O24" s="40">
        <f>SUM(O20:O23)</f>
        <v>-188515.2999999999</v>
      </c>
    </row>
    <row r="25" spans="1:15" s="34" customFormat="1" x14ac:dyDescent="0.3">
      <c r="A25" s="34" t="s">
        <v>49</v>
      </c>
      <c r="F25" s="39" t="s">
        <v>3</v>
      </c>
      <c r="G25" s="40">
        <f>+G17-G24</f>
        <v>-468244.62999999989</v>
      </c>
      <c r="H25" s="39"/>
      <c r="I25" s="40">
        <f>+I17-I24</f>
        <v>-468244.62999999989</v>
      </c>
      <c r="J25" s="39"/>
      <c r="K25" s="40">
        <f>+K17-K24</f>
        <v>0</v>
      </c>
      <c r="L25" s="39"/>
      <c r="M25" s="40">
        <f>+M17-M24</f>
        <v>918461.27</v>
      </c>
      <c r="N25" s="39"/>
      <c r="O25" s="40">
        <f>+O17-O24</f>
        <v>1386705.8999999997</v>
      </c>
    </row>
    <row r="29" spans="1:15" x14ac:dyDescent="0.3">
      <c r="M29" s="23"/>
    </row>
    <row r="30" spans="1:15" x14ac:dyDescent="0.3">
      <c r="M30" s="23"/>
    </row>
    <row r="34" spans="5:15" x14ac:dyDescent="0.3">
      <c r="E34" s="24"/>
    </row>
    <row r="35" spans="5:15" x14ac:dyDescent="0.3">
      <c r="E35" s="24"/>
    </row>
    <row r="36" spans="5:15" x14ac:dyDescent="0.3">
      <c r="E36" s="24"/>
    </row>
    <row r="37" spans="5:15" x14ac:dyDescent="0.3">
      <c r="E37" s="24"/>
    </row>
    <row r="38" spans="5:15" x14ac:dyDescent="0.3">
      <c r="E38" s="24"/>
    </row>
    <row r="39" spans="5:15" s="33" customFormat="1" x14ac:dyDescent="0.3">
      <c r="E39" s="24"/>
      <c r="F39" s="25"/>
      <c r="G39" s="24"/>
      <c r="I39" s="24"/>
      <c r="K39" s="24"/>
      <c r="M39" s="24"/>
      <c r="O39" s="24"/>
    </row>
    <row r="40" spans="5:15" s="33" customFormat="1" x14ac:dyDescent="0.3">
      <c r="E40" s="24"/>
      <c r="F40" s="25"/>
      <c r="G40" s="24"/>
      <c r="I40" s="24"/>
      <c r="K40" s="24"/>
      <c r="M40" s="24"/>
      <c r="O40" s="24"/>
    </row>
    <row r="41" spans="5:15" s="33" customFormat="1" x14ac:dyDescent="0.3">
      <c r="E41" s="24"/>
      <c r="F41" s="25"/>
      <c r="G41" s="24"/>
      <c r="I41" s="24"/>
      <c r="K41" s="24"/>
      <c r="M41" s="24"/>
      <c r="O41" s="24"/>
    </row>
    <row r="42" spans="5:15" s="33" customFormat="1" x14ac:dyDescent="0.3">
      <c r="E42" s="24"/>
      <c r="F42" s="25"/>
      <c r="G42" s="24"/>
      <c r="I42" s="24"/>
      <c r="K42" s="24"/>
      <c r="M42" s="24"/>
      <c r="O42" s="24"/>
    </row>
    <row r="43" spans="5:15" s="33" customFormat="1" x14ac:dyDescent="0.3">
      <c r="E43" s="24"/>
      <c r="F43" s="25"/>
      <c r="G43" s="24"/>
      <c r="I43" s="24"/>
      <c r="K43" s="24"/>
      <c r="M43" s="24"/>
      <c r="O43" s="24"/>
    </row>
    <row r="44" spans="5:15" s="33" customFormat="1" x14ac:dyDescent="0.3">
      <c r="E44" s="24"/>
      <c r="F44" s="25"/>
      <c r="G44" s="24"/>
      <c r="I44" s="24"/>
      <c r="K44" s="24"/>
      <c r="M44" s="24"/>
      <c r="O44" s="24"/>
    </row>
    <row r="45" spans="5:15" s="33" customFormat="1" x14ac:dyDescent="0.3">
      <c r="E45" s="23"/>
      <c r="F45" s="25"/>
      <c r="G45" s="24"/>
      <c r="I45" s="24"/>
      <c r="K45" s="24"/>
      <c r="M45" s="24"/>
      <c r="O45" s="24"/>
    </row>
    <row r="46" spans="5:15" s="33" customFormat="1" x14ac:dyDescent="0.3">
      <c r="E46" s="24"/>
      <c r="F46" s="25"/>
      <c r="G46" s="24"/>
      <c r="I46" s="24"/>
      <c r="K46" s="24"/>
      <c r="M46" s="24"/>
      <c r="O46" s="24"/>
    </row>
    <row r="47" spans="5:15" s="33" customFormat="1" x14ac:dyDescent="0.3">
      <c r="E47" s="41"/>
      <c r="F47" s="25"/>
      <c r="G47" s="24"/>
      <c r="I47" s="24"/>
      <c r="K47" s="24"/>
      <c r="M47" s="24"/>
      <c r="O47" s="24"/>
    </row>
    <row r="48" spans="5:15" s="33" customFormat="1" x14ac:dyDescent="0.3">
      <c r="E48" s="24"/>
      <c r="F48" s="25"/>
      <c r="G48" s="24"/>
      <c r="I48" s="24"/>
      <c r="K48" s="24"/>
      <c r="M48" s="24"/>
      <c r="O48" s="24"/>
    </row>
    <row r="49" spans="5:15" s="33" customFormat="1" x14ac:dyDescent="0.3">
      <c r="E49" s="24"/>
      <c r="F49" s="25"/>
      <c r="G49" s="24"/>
      <c r="I49" s="24"/>
      <c r="K49" s="24"/>
      <c r="M49" s="24"/>
      <c r="O49" s="24"/>
    </row>
    <row r="50" spans="5:15" s="33" customFormat="1" x14ac:dyDescent="0.3">
      <c r="E50" s="41"/>
      <c r="F50" s="25"/>
      <c r="G50" s="24"/>
      <c r="I50" s="24"/>
      <c r="K50" s="24"/>
      <c r="M50" s="24"/>
      <c r="O50" s="24"/>
    </row>
    <row r="51" spans="5:15" s="33" customFormat="1" x14ac:dyDescent="0.3">
      <c r="E51" s="41"/>
      <c r="F51" s="25"/>
      <c r="G51" s="23"/>
      <c r="I51" s="24"/>
      <c r="K51" s="24"/>
      <c r="M51" s="24"/>
      <c r="O51" s="24"/>
    </row>
    <row r="52" spans="5:15" s="33" customFormat="1" x14ac:dyDescent="0.3">
      <c r="E52" s="25"/>
      <c r="F52" s="25"/>
      <c r="G52" s="24"/>
      <c r="I52" s="24"/>
      <c r="K52" s="24"/>
      <c r="M52" s="24"/>
      <c r="O52" s="24"/>
    </row>
    <row r="53" spans="5:15" s="33" customFormat="1" x14ac:dyDescent="0.3">
      <c r="E53" s="25"/>
      <c r="F53" s="25"/>
      <c r="G53" s="24"/>
      <c r="I53" s="24"/>
      <c r="K53" s="24"/>
      <c r="M53" s="24"/>
      <c r="O53" s="24"/>
    </row>
    <row r="54" spans="5:15" s="33" customFormat="1" x14ac:dyDescent="0.3">
      <c r="E54" s="25"/>
      <c r="F54" s="25"/>
      <c r="G54" s="24"/>
      <c r="I54" s="24"/>
      <c r="K54" s="24"/>
      <c r="M54" s="24"/>
      <c r="O54" s="24"/>
    </row>
  </sheetData>
  <sheetProtection password="F496" sheet="1" objects="1" scenarios="1" selectLockedCells="1" selectUnlockedCells="1"/>
  <mergeCells count="10">
    <mergeCell ref="A1:O1"/>
    <mergeCell ref="A2:O2"/>
    <mergeCell ref="A3:O3"/>
    <mergeCell ref="A6:E8"/>
    <mergeCell ref="F6:I6"/>
    <mergeCell ref="J6:K8"/>
    <mergeCell ref="L6:M8"/>
    <mergeCell ref="N6:O8"/>
    <mergeCell ref="F7:G8"/>
    <mergeCell ref="H7:I8"/>
  </mergeCells>
  <printOptions horizontalCentered="1"/>
  <pageMargins left="0.25" right="0.2" top="1" bottom="1" header="0.3" footer="0.3"/>
  <pageSetup scale="83" firstPageNumber="11" orientation="portrait" useFirstPageNumber="1" r:id="rId1"/>
  <headerFooter>
    <oddFooter>&amp;C&amp;"Times New Roman,Regular"&amp;12&amp;P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zoomScaleSheetLayoutView="100" zoomScalePageLayoutView="80" workbookViewId="0">
      <selection sqref="A1:F1"/>
    </sheetView>
  </sheetViews>
  <sheetFormatPr defaultColWidth="9.109375" defaultRowHeight="15.6" x14ac:dyDescent="0.3"/>
  <cols>
    <col min="1" max="1" width="3.33203125" style="1" customWidth="1"/>
    <col min="2" max="2" width="41.6640625" style="1" customWidth="1"/>
    <col min="3" max="3" width="2.33203125" style="10" customWidth="1"/>
    <col min="4" max="4" width="16.5546875" style="5" customWidth="1"/>
    <col min="5" max="5" width="2.33203125" style="10" customWidth="1"/>
    <col min="6" max="6" width="16.6640625" style="5" customWidth="1"/>
    <col min="7" max="7" width="17.5546875" style="18" customWidth="1"/>
    <col min="8" max="8" width="9.109375" style="1"/>
    <col min="9" max="9" width="19.109375" style="1" bestFit="1" customWidth="1"/>
    <col min="10" max="16384" width="9.109375" style="1"/>
  </cols>
  <sheetData>
    <row r="1" spans="1:7" x14ac:dyDescent="0.3">
      <c r="A1" s="54" t="s">
        <v>0</v>
      </c>
      <c r="B1" s="54"/>
      <c r="C1" s="54"/>
      <c r="D1" s="54"/>
      <c r="E1" s="54"/>
      <c r="F1" s="54"/>
    </row>
    <row r="2" spans="1:7" x14ac:dyDescent="0.3">
      <c r="A2" s="54" t="s">
        <v>96</v>
      </c>
      <c r="B2" s="54"/>
      <c r="C2" s="54"/>
      <c r="D2" s="54"/>
      <c r="E2" s="54"/>
      <c r="F2" s="54"/>
    </row>
    <row r="3" spans="1:7" x14ac:dyDescent="0.3">
      <c r="A3" s="54" t="s">
        <v>175</v>
      </c>
      <c r="B3" s="54"/>
      <c r="C3" s="54"/>
      <c r="D3" s="54"/>
      <c r="E3" s="54"/>
      <c r="F3" s="54"/>
    </row>
    <row r="4" spans="1:7" x14ac:dyDescent="0.3">
      <c r="A4" s="57" t="s">
        <v>176</v>
      </c>
      <c r="B4" s="57"/>
      <c r="C4" s="57"/>
      <c r="D4" s="57"/>
      <c r="E4" s="57"/>
      <c r="F4" s="57"/>
    </row>
    <row r="5" spans="1:7" x14ac:dyDescent="0.3">
      <c r="A5" s="17"/>
      <c r="B5" s="17"/>
      <c r="C5" s="22"/>
      <c r="D5" s="17"/>
      <c r="E5" s="22"/>
      <c r="F5" s="17"/>
    </row>
    <row r="6" spans="1:7" ht="39" customHeight="1" x14ac:dyDescent="0.3">
      <c r="C6" s="64"/>
      <c r="D6" s="64"/>
      <c r="E6" s="64"/>
      <c r="F6" s="64"/>
    </row>
    <row r="7" spans="1:7" ht="24" customHeight="1" x14ac:dyDescent="0.3">
      <c r="C7" s="56">
        <v>2017</v>
      </c>
      <c r="D7" s="56"/>
      <c r="E7" s="56">
        <v>2016</v>
      </c>
      <c r="F7" s="56"/>
      <c r="G7" s="17"/>
    </row>
    <row r="8" spans="1:7" x14ac:dyDescent="0.3">
      <c r="A8" s="4" t="s">
        <v>177</v>
      </c>
      <c r="C8" s="10" t="s">
        <v>3</v>
      </c>
      <c r="D8" s="7">
        <v>188154978.34999999</v>
      </c>
      <c r="F8" s="7">
        <v>91568913.780000001</v>
      </c>
    </row>
    <row r="9" spans="1:7" x14ac:dyDescent="0.3">
      <c r="A9" s="1" t="s">
        <v>45</v>
      </c>
      <c r="D9" s="7"/>
      <c r="F9" s="7"/>
    </row>
    <row r="10" spans="1:7" x14ac:dyDescent="0.3">
      <c r="A10" s="4"/>
      <c r="B10" s="1" t="s">
        <v>171</v>
      </c>
      <c r="D10" s="11">
        <v>16382062.52</v>
      </c>
      <c r="F10" s="11">
        <v>23285613.760000002</v>
      </c>
    </row>
    <row r="11" spans="1:7" x14ac:dyDescent="0.3">
      <c r="A11" s="4" t="s">
        <v>172</v>
      </c>
      <c r="C11" s="15"/>
      <c r="D11" s="19">
        <f>SUM(D8:D10)</f>
        <v>204537040.87</v>
      </c>
      <c r="E11" s="15"/>
      <c r="F11" s="19">
        <f>SUM(F8:F10)</f>
        <v>114854527.54000001</v>
      </c>
    </row>
    <row r="12" spans="1:7" x14ac:dyDescent="0.3">
      <c r="A12" s="1" t="s">
        <v>45</v>
      </c>
      <c r="D12" s="7"/>
      <c r="F12" s="7"/>
    </row>
    <row r="13" spans="1:7" x14ac:dyDescent="0.3">
      <c r="B13" s="1" t="s">
        <v>46</v>
      </c>
      <c r="D13" s="7">
        <v>0</v>
      </c>
      <c r="F13" s="7">
        <v>63536985.609999999</v>
      </c>
    </row>
    <row r="14" spans="1:7" x14ac:dyDescent="0.3">
      <c r="B14" s="1" t="s">
        <v>173</v>
      </c>
      <c r="D14" s="11">
        <v>-28423.46</v>
      </c>
      <c r="F14" s="11">
        <v>360000</v>
      </c>
    </row>
    <row r="15" spans="1:7" s="4" customFormat="1" x14ac:dyDescent="0.3">
      <c r="A15" s="4" t="s">
        <v>47</v>
      </c>
      <c r="C15" s="15"/>
      <c r="D15" s="20">
        <f>SUM(D11:D14)</f>
        <v>204508617.41</v>
      </c>
      <c r="E15" s="15"/>
      <c r="F15" s="20">
        <f>SUM(F11:F14)</f>
        <v>178751513.15000001</v>
      </c>
      <c r="G15" s="17"/>
    </row>
    <row r="16" spans="1:7" x14ac:dyDescent="0.3">
      <c r="A16" s="65" t="s">
        <v>48</v>
      </c>
      <c r="B16" s="65"/>
    </row>
    <row r="17" spans="1:9" x14ac:dyDescent="0.3">
      <c r="A17" s="2" t="s">
        <v>174</v>
      </c>
      <c r="B17" s="2"/>
      <c r="D17" s="7"/>
      <c r="F17" s="7"/>
    </row>
    <row r="18" spans="1:9" x14ac:dyDescent="0.3">
      <c r="A18" s="1" t="s">
        <v>49</v>
      </c>
      <c r="D18" s="7">
        <v>4775011.78</v>
      </c>
      <c r="F18" s="7">
        <v>9403465.1999999993</v>
      </c>
    </row>
    <row r="19" spans="1:9" ht="31.5" customHeight="1" x14ac:dyDescent="0.3">
      <c r="A19" s="65" t="s">
        <v>50</v>
      </c>
      <c r="B19" s="65"/>
      <c r="C19" s="15"/>
      <c r="D19" s="19">
        <f>+D18+D17</f>
        <v>4775011.78</v>
      </c>
      <c r="E19" s="15"/>
      <c r="F19" s="19">
        <f>+F18+F17</f>
        <v>9403465.1999999993</v>
      </c>
    </row>
    <row r="20" spans="1:9" ht="31.5" customHeight="1" thickBot="1" x14ac:dyDescent="0.35">
      <c r="A20" s="66" t="s">
        <v>165</v>
      </c>
      <c r="B20" s="66"/>
      <c r="C20" s="15"/>
      <c r="D20" s="21">
        <v>0</v>
      </c>
      <c r="E20" s="15"/>
      <c r="F20" s="21">
        <v>0</v>
      </c>
    </row>
    <row r="21" spans="1:9" s="4" customFormat="1" ht="16.2" thickBot="1" x14ac:dyDescent="0.35">
      <c r="A21" s="4" t="s">
        <v>178</v>
      </c>
      <c r="C21" s="15" t="s">
        <v>3</v>
      </c>
      <c r="D21" s="9">
        <f>+D15+D19+D20</f>
        <v>209283629.19</v>
      </c>
      <c r="E21" s="15"/>
      <c r="F21" s="9">
        <f>+F15+F19+F20</f>
        <v>188154978.34999999</v>
      </c>
      <c r="G21" s="17"/>
      <c r="I21" s="16"/>
    </row>
  </sheetData>
  <sheetProtection password="F496" sheet="1" objects="1" scenarios="1" selectLockedCells="1" selectUnlockedCells="1"/>
  <mergeCells count="11">
    <mergeCell ref="A20:B20"/>
    <mergeCell ref="E6:F6"/>
    <mergeCell ref="E7:F7"/>
    <mergeCell ref="A3:F3"/>
    <mergeCell ref="A4:F4"/>
    <mergeCell ref="A19:B19"/>
    <mergeCell ref="A1:F1"/>
    <mergeCell ref="A2:F2"/>
    <mergeCell ref="C6:D6"/>
    <mergeCell ref="C7:D7"/>
    <mergeCell ref="A16:B16"/>
  </mergeCells>
  <printOptions horizontalCentered="1"/>
  <pageMargins left="0.33" right="0.26" top="0.98425196850393704" bottom="0.98425196850393704" header="0.31496062992126" footer="0.31496062992126"/>
  <pageSetup firstPageNumber="12" orientation="portrait" useFirstPageNumber="1" horizontalDpi="4294967293" r:id="rId1"/>
  <headerFooter>
    <oddFooter>&amp;C&amp;"Times New Roman,Regular"&amp;12&amp;P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Financial Position</vt:lpstr>
      <vt:lpstr>Financial Performance</vt:lpstr>
      <vt:lpstr>Cash Flows</vt:lpstr>
      <vt:lpstr>SCBAA - GF</vt:lpstr>
      <vt:lpstr>SCBAA - SEF </vt:lpstr>
      <vt:lpstr>Changes in Net Assets - Equity</vt:lpstr>
      <vt:lpstr>'SCBAA - GF'!OLE_LINK1</vt:lpstr>
      <vt:lpstr>'Cash Flows'!Print_Area</vt:lpstr>
      <vt:lpstr>'Changes in Net Assets - Equity'!Print_Area</vt:lpstr>
      <vt:lpstr>'Financial Performance'!Print_Area</vt:lpstr>
      <vt:lpstr>'Financial Position'!Print_Area</vt:lpstr>
      <vt:lpstr>'SCBAA - GF'!Print_Area</vt:lpstr>
      <vt:lpstr>'SCBAA - SEF '!Print_Area</vt:lpstr>
      <vt:lpstr>'SCBAA - GF'!Print_Titles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Statements</dc:title>
  <dc:creator>COA - Municipality of Mapandan, Pangasinan</dc:creator>
  <cp:lastModifiedBy>gslalisan</cp:lastModifiedBy>
  <cp:lastPrinted>2018-05-10T06:30:31Z</cp:lastPrinted>
  <dcterms:created xsi:type="dcterms:W3CDTF">2016-02-12T01:36:15Z</dcterms:created>
  <dcterms:modified xsi:type="dcterms:W3CDTF">2018-05-10T06:31:07Z</dcterms:modified>
</cp:coreProperties>
</file>